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 activeTab="2"/>
  </bookViews>
  <sheets>
    <sheet name="Plan1" sheetId="1" r:id="rId1"/>
    <sheet name="Plan2" sheetId="2" r:id="rId2"/>
    <sheet name="Plan3" sheetId="3" r:id="rId3"/>
  </sheets>
  <definedNames>
    <definedName name="_xlnm.Print_Area" localSheetId="0">Plan1!$A$1:$I$55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/>
  <c r="I36" s="1"/>
  <c r="H33"/>
  <c r="I33" s="1"/>
  <c r="H31"/>
  <c r="I31" s="1"/>
  <c r="H30"/>
  <c r="I30" s="1"/>
  <c r="H29"/>
  <c r="I29" s="1"/>
  <c r="H28"/>
  <c r="I28" s="1"/>
  <c r="H32" l="1"/>
  <c r="I32" s="1"/>
  <c r="H34"/>
  <c r="I34" s="1"/>
  <c r="H35"/>
  <c r="I35" s="1"/>
  <c r="H37"/>
  <c r="I37" s="1"/>
  <c r="H38"/>
  <c r="I38" s="1"/>
  <c r="H39"/>
  <c r="I39" s="1"/>
  <c r="I40" l="1"/>
  <c r="C17" i="2" s="1"/>
  <c r="H25" i="1"/>
  <c r="I25" s="1"/>
  <c r="F18" i="2" l="1"/>
  <c r="E18"/>
  <c r="H19" i="1"/>
  <c r="I19" s="1"/>
  <c r="H18"/>
  <c r="I18" s="1"/>
  <c r="H20" l="1"/>
  <c r="I20" s="1"/>
  <c r="H17"/>
  <c r="I17" s="1"/>
  <c r="H9"/>
  <c r="I9" s="1"/>
  <c r="H24" l="1"/>
  <c r="I24" s="1"/>
  <c r="I26" s="1"/>
  <c r="C15" i="2" s="1"/>
  <c r="H13" i="1"/>
  <c r="F16" i="2" l="1"/>
  <c r="E16"/>
  <c r="I13" i="1"/>
  <c r="H10"/>
  <c r="I10" s="1"/>
  <c r="H42"/>
  <c r="I42" s="1"/>
  <c r="I43" s="1"/>
  <c r="H21"/>
  <c r="I21" s="1"/>
  <c r="H16"/>
  <c r="I16" s="1"/>
  <c r="H15"/>
  <c r="I15" s="1"/>
  <c r="H14"/>
  <c r="I14" s="1"/>
  <c r="H8"/>
  <c r="I8" s="1"/>
  <c r="I22" l="1"/>
  <c r="I11"/>
  <c r="C11" i="2" s="1"/>
  <c r="C19"/>
  <c r="F20" s="1"/>
  <c r="D12" l="1"/>
  <c r="I44" i="1"/>
  <c r="C13" i="2"/>
  <c r="E14" s="1"/>
  <c r="E21" s="1"/>
  <c r="D21" l="1"/>
  <c r="C21"/>
  <c r="D14"/>
  <c r="F14"/>
  <c r="F21" s="1"/>
</calcChain>
</file>

<file path=xl/sharedStrings.xml><?xml version="1.0" encoding="utf-8"?>
<sst xmlns="http://schemas.openxmlformats.org/spreadsheetml/2006/main" count="363" uniqueCount="161">
  <si>
    <t>PLANILHA ORÇAMENTÁRIA DE CUSTOS</t>
  </si>
  <si>
    <t>PREFEITURA: Municipal de Piranga-MG</t>
  </si>
  <si>
    <t>ISS = 5%</t>
  </si>
  <si>
    <t xml:space="preserve">FORMA DE EXECUÇÃO: </t>
  </si>
  <si>
    <r>
      <t xml:space="preserve"> REFERÊNCIA:SETOP, REGIÃO Central,Julho</t>
    </r>
    <r>
      <rPr>
        <b/>
        <sz val="10"/>
        <rFont val="Calibri"/>
        <family val="2"/>
      </rPr>
      <t>/2018 PREÇO DE CUSTO COM A DESONERAÇÃO FISCAL - LEI 12.546/2011 e 12.844/2013 E SINAP/25/10/2018</t>
    </r>
  </si>
  <si>
    <t>(  x  )</t>
  </si>
  <si>
    <t>INDIRETA</t>
  </si>
  <si>
    <r>
      <t>PRAZO DE EXECUÇÃO: 3</t>
    </r>
    <r>
      <rPr>
        <b/>
        <sz val="10"/>
        <rFont val="Calibri"/>
        <family val="2"/>
      </rPr>
      <t xml:space="preserve">meses </t>
    </r>
  </si>
  <si>
    <t>BDI:</t>
  </si>
  <si>
    <t>(     )</t>
  </si>
  <si>
    <t>DIRETA</t>
  </si>
  <si>
    <t>ITEM</t>
  </si>
  <si>
    <t>CÓDIGO</t>
  </si>
  <si>
    <t>FONTE</t>
  </si>
  <si>
    <t xml:space="preserve">SERVIÇOS PRELIMINARES </t>
  </si>
  <si>
    <t>UNID.</t>
  </si>
  <si>
    <t>QUANT.</t>
  </si>
  <si>
    <t>PR. UNIT.(R$) SEM BDI</t>
  </si>
  <si>
    <t>PR. UNIT.(R$) COM BDI</t>
  </si>
  <si>
    <t>TOTAL</t>
  </si>
  <si>
    <t>1.0</t>
  </si>
  <si>
    <t>IIO-PLA-005</t>
  </si>
  <si>
    <t>SETOP</t>
  </si>
  <si>
    <t>subtotal</t>
  </si>
  <si>
    <t>2.0</t>
  </si>
  <si>
    <t>m²</t>
  </si>
  <si>
    <t>3.0</t>
  </si>
  <si>
    <t>3.1</t>
  </si>
  <si>
    <t>3.2</t>
  </si>
  <si>
    <t>un</t>
  </si>
  <si>
    <t>3.3</t>
  </si>
  <si>
    <t>3.4</t>
  </si>
  <si>
    <t>3.5</t>
  </si>
  <si>
    <t>3.6</t>
  </si>
  <si>
    <t>3.7</t>
  </si>
  <si>
    <t>m</t>
  </si>
  <si>
    <t>SERVIÇOS FINAIS</t>
  </si>
  <si>
    <t>Limpeza final da obra</t>
  </si>
  <si>
    <t>Custo TOTAL com BDI incluso</t>
  </si>
  <si>
    <t>PREFEITURA MUNICIPAL DE PIRANGA</t>
  </si>
  <si>
    <t>LIOMAR GONÇALVES DE SOUZA</t>
  </si>
  <si>
    <t>CNPJ:23.515.687/0001-01</t>
  </si>
  <si>
    <t>FORNECIMENTO E COLOCAÇÃO DE PLACA DE OBRA EM CHAPA GALVANIZADA (3,00 X 1,5 0 M) - EM CHAPA GALVANIZADA 0,26 AFIXADAS COM REBITES 540 E PARAFUSOS 3/8, EM ESTRUTURA METÁLICA VIGA U 2" ENRIJECIDA COM METALON 20 X 20, SUPORTE EM EUCALIPTO AUTOCLAVADO PINTADAS</t>
  </si>
  <si>
    <t>LOCAL: RUA DO ANTIGO MATADOURO DE PIRANGA</t>
  </si>
  <si>
    <t>TAPUME REMOVÍVEL DE COMPENSADO TIPO A, H = 2,20 M (PADRÃO DEER-MG - COM REMOÇÃO)</t>
  </si>
  <si>
    <t>IIO-TAP-010</t>
  </si>
  <si>
    <t xml:space="preserve">ESTRUTURA DE AÇO </t>
  </si>
  <si>
    <t>PINTURA ÓLEO/ESMALTE, 2 DEMÃOS EM ESTRUTURA METÁLICA</t>
  </si>
  <si>
    <t>PIN-ESM-035</t>
  </si>
  <si>
    <t>LIXAMENTO DE SUPERFÍCIE DE AÇO MANUAL PARA PREPARAÇÃO E CONSERVAÇÃO</t>
  </si>
  <si>
    <t>AUX-LIX-005</t>
  </si>
  <si>
    <t>MERCADO</t>
  </si>
  <si>
    <t>FORNECIMENTO E INSTALAÇÃO DE TUBOS DE AÇO PARA PROTEÇÃO LATERAL DA PONTE COM D=1:1/2 PINTADO COM UMA DEMÃO DE ZARCÃO E DUAS DEMÃO DE ESMALTE SINTÉTICO</t>
  </si>
  <si>
    <t>FORNECIMENTO E INSTALAÇÃO DE TUBOS DE AÇO PARA PROTEÇÃO LATERAL DA PONTE COM D=1" PINTADO COM UMA DEMÃO DE ZARCÃO E DUAS DEMÃO DE ESMALTE SINTÉTICO</t>
  </si>
  <si>
    <t>APLICAÇÃO DE CONVERTEDOR DE FERRUGEM EM ESTRUTURA DE AÇO.</t>
  </si>
  <si>
    <t>COBERTURA METÁLICA</t>
  </si>
  <si>
    <t xml:space="preserve"> FORNECIMENTO E MONTAGEM DE ESTRUTURA DE AÇO PARA COBERTURA EM ARCO COM TELHA GALVANIZADA E ONDULADA DE 0,43mm , ESPAÇAMENTO ENTRE ARCOS 3 M COM UMA DE MÃO DE ZARCÃO E DUAS DEMÃOS DE ESMALTE SINTÉTICO </t>
  </si>
  <si>
    <t>LIM-GER-005</t>
  </si>
  <si>
    <t>OBRA: REFORMA  E MANUTENÇÃO DA PONTE DA COPASA</t>
  </si>
  <si>
    <t>ENGENHEIRO CIVIL CREA-MG 225760/D</t>
  </si>
  <si>
    <t>CRONOGRAMA FÍSICO FINANCEIRO</t>
  </si>
  <si>
    <t>ART</t>
  </si>
  <si>
    <r>
      <t xml:space="preserve"> REFERÊNCIA:SETOP, REGIÃO Central,JULHO</t>
    </r>
    <r>
      <rPr>
        <b/>
        <sz val="10"/>
        <rFont val="Calibri"/>
        <family val="2"/>
      </rPr>
      <t xml:space="preserve">/2018 PREÇO DE CUSTO COM A DESONERAÇÃO FISCAL - LEI 12.546/2011 e 12.844/2013 </t>
    </r>
  </si>
  <si>
    <t>PRAZO DE EXECUÇÃO: 3 MESES</t>
  </si>
  <si>
    <t>Planejamento</t>
  </si>
  <si>
    <t>DESCRIÇÃO DOS SERVIÇOS</t>
  </si>
  <si>
    <t>VALOR (R$)</t>
  </si>
  <si>
    <t>Valores totais</t>
  </si>
  <si>
    <t>UND.</t>
  </si>
  <si>
    <t>MEMÓRIA</t>
  </si>
  <si>
    <t>SERVIÇOS PRELIMINARES</t>
  </si>
  <si>
    <t xml:space="preserve"> m²</t>
  </si>
  <si>
    <t>3,00X1,50</t>
  </si>
  <si>
    <t>1.1</t>
  </si>
  <si>
    <t>M2</t>
  </si>
  <si>
    <t xml:space="preserve">                                                          Liomar Gonçalves de Souza</t>
  </si>
  <si>
    <t>MEMÓRIA DE CÁLCULO DA PONTE COPASA</t>
  </si>
  <si>
    <t>CREA-MG226760/D</t>
  </si>
  <si>
    <t>(0,06+0,06+0,27X2X3,30X21)+(0,10+0,10X2X2,80X80PÇ)+(0,06+0,06X2X2,80X80PÇ)+(0,10+0,10X2X2,30X76PÇ)+(0,06+0,06+0,28X2X2,60X40PÇ)+(0,26+0,26+0,50+0,58X41,20X2)+(0,26+0,50+0,58X41,20X20</t>
  </si>
  <si>
    <t>42,50COMPRIMENTO X4,50 DE LARGURA COM CURVATURA</t>
  </si>
  <si>
    <t>OBR-PON-065</t>
  </si>
  <si>
    <t>ANDAIME SUSPENSO COM PISO EM PRANCHAS DE MADEIRA (EXECUÇÃO, INCLUINDO O FORNECIMENTO E TRANSPORTE DOS MATERIAIS)</t>
  </si>
  <si>
    <t>UND</t>
  </si>
  <si>
    <t>4.0</t>
  </si>
  <si>
    <t>4.1</t>
  </si>
  <si>
    <t>5.0</t>
  </si>
  <si>
    <t>5.1</t>
  </si>
  <si>
    <t>PIRANGA,15/04/2019</t>
  </si>
  <si>
    <t>OBRA: REFORMA E MANUTENÇÃO DA PONTE DA COPASA</t>
  </si>
  <si>
    <t>ART 14202000000005775092</t>
  </si>
  <si>
    <t>DATA:  02/01/2020</t>
  </si>
  <si>
    <t>3.8</t>
  </si>
  <si>
    <t>ELE-CAB-015</t>
  </si>
  <si>
    <t>CABO DE COBRE ISOLAMENTO ANTI-CHAMA, SEÇÃO 4 MM2, 450/750 V - FLEXÍVEL</t>
  </si>
  <si>
    <t>3.9</t>
  </si>
  <si>
    <t>200,00M</t>
  </si>
  <si>
    <t>EST-MET-030</t>
  </si>
  <si>
    <t>FORNECIMENTO, FABRICAÇÃO, TRANSPORTE E MONTAGEM DE ESTRUTURA METÁLICA PARA TELHADO  EM AÇO SAC-41, PINTADA</t>
  </si>
  <si>
    <t>COB-TEL-045</t>
  </si>
  <si>
    <t>COBERTURA EM TELHA METÁLICA GALVANIZADA TRAPEZOIDAL E = 0, 50 MM, SIMPLES</t>
  </si>
  <si>
    <t>4.2</t>
  </si>
  <si>
    <t>AND-TEL-005</t>
  </si>
  <si>
    <t>TELA PARA PROTEÇÃO DE FACHADA EM POLIETILENO</t>
  </si>
  <si>
    <t>ELE-MAN-030</t>
  </si>
  <si>
    <t>MANGUEIRA PVC FLEXÍVEL CORRUGADO ANTI-CHAMA DN 3/4</t>
  </si>
  <si>
    <t>ELE-LUM-052</t>
  </si>
  <si>
    <t>LUMINÁRIA TIPO TARTARUGA BLINDADA</t>
  </si>
  <si>
    <t>SINAP</t>
  </si>
  <si>
    <t>TUBO ACO GALVANIZADO COM COSTURA, CLASSE LEVE, DN 40 MM ( 1 1/2"), E = 3,00 MM,3,48* KG/M (NBR 5580)</t>
  </si>
  <si>
    <t>M</t>
  </si>
  <si>
    <t>TUBO ACO GALVANIZADO COM COSTURA, CLASSE LEVE, DN 25 MM ( 1"), E = 2,65 MM, *2,11*KG/M (NBR 5580)</t>
  </si>
  <si>
    <t>INSTALAÇÕES ELÉTRICA</t>
  </si>
  <si>
    <t>ELE-LUM-030</t>
  </si>
  <si>
    <t>LUMINÁRIA CHANFRADA PARA LÂMPADA FLUORESCENTE 4 X 32 W OU 4 X 40 W</t>
  </si>
  <si>
    <t>ELE-REA-020</t>
  </si>
  <si>
    <t>REATOR DUPLO, A.F.P PARTIDA RÁPIDA 2 X 32 W - 127 V</t>
  </si>
  <si>
    <t>ELE-LAM-075</t>
  </si>
  <si>
    <t>SOQUETE ANTIVIBRATÓRIO PARA LÂMPADA FLUORESCENTE COM PORTA-STARTER</t>
  </si>
  <si>
    <t>ELE-LAM-056</t>
  </si>
  <si>
    <t>LÂMPADA FLUORESCENTE TLDRS 20/ 84 - 40 W - G13</t>
  </si>
  <si>
    <t>ELE-CXS-160</t>
  </si>
  <si>
    <t>CAIXA DE LIGAÇÃO DE PVC PARA ELETRODUTO FLEXÍVEL , RETANGULAR, DIMENSÕES 4 X 2"</t>
  </si>
  <si>
    <t>ELE-CXS-180</t>
  </si>
  <si>
    <t>CAIXA DE LIGAÇÃO DE PVC PARA ELETRODUTO FLEXÍVEL , OCTOGONAL COM ANEL DESLIZANTE, DIMENSÕES 3 X 3"</t>
  </si>
  <si>
    <t>ELE-DIS-007</t>
  </si>
  <si>
    <t>DISJUNTOR MONOPOLAR TERMOMAGNÉTICO 5KA, DE 16A</t>
  </si>
  <si>
    <t>ELE-DIS-023</t>
  </si>
  <si>
    <t>DISJUNTOR MONOPOLAR TERMOMAGNÉTICO 10KA, DE 40A</t>
  </si>
  <si>
    <t>ELE-QUA-031</t>
  </si>
  <si>
    <t>QUADRO DE DISTRIBUIÇÃO DE LUZ EM PVC DE EMBUTIR, ATÉ 8 DIVISÕES MODULARES, DIMENSÕES EXTERNAS 160 X 240 X 89 MM</t>
  </si>
  <si>
    <t>ELE-PAD-045</t>
  </si>
  <si>
    <t>PADRÃO CEMIG AÉREO TIPO H1, CARGA INSTALADA ATÉ 5 KW,</t>
  </si>
  <si>
    <t>5.9</t>
  </si>
  <si>
    <t>5.2</t>
  </si>
  <si>
    <t>5.6</t>
  </si>
  <si>
    <t>5.4</t>
  </si>
  <si>
    <t>5.3</t>
  </si>
  <si>
    <t>5.7</t>
  </si>
  <si>
    <t>5.5</t>
  </si>
  <si>
    <t>5.8</t>
  </si>
  <si>
    <t>6.0</t>
  </si>
  <si>
    <t>6.1</t>
  </si>
  <si>
    <t>6.2</t>
  </si>
  <si>
    <t>7.1</t>
  </si>
  <si>
    <t>7.0</t>
  </si>
  <si>
    <t>63M</t>
  </si>
  <si>
    <t>12UND</t>
  </si>
  <si>
    <t>24UND</t>
  </si>
  <si>
    <t>96UND</t>
  </si>
  <si>
    <t>48UND</t>
  </si>
  <si>
    <t>2UND</t>
  </si>
  <si>
    <t>1UND</t>
  </si>
  <si>
    <t>133M</t>
  </si>
  <si>
    <t>(46,33M COMPRIMENTO) X(3,56m+2,00M+2,00m LARGURA)</t>
  </si>
  <si>
    <t>3,56MX2LADOS</t>
  </si>
  <si>
    <t>16,00PÇX6,00M CADA</t>
  </si>
  <si>
    <t>78,00PÇ X 6,00M CADA</t>
  </si>
  <si>
    <t>10,00 UNIDADES</t>
  </si>
  <si>
    <t>63,00M</t>
  </si>
  <si>
    <t>46,33M COMPRIMENTO X 5,00M H X 2,00LADOS</t>
  </si>
  <si>
    <t>46,33 M COMPRIMENTO X 3,56M LARGURA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</si>
</sst>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&quot;R$&quot;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10"/>
      <color rgb="FF000000"/>
      <name val="Arial1"/>
    </font>
    <font>
      <sz val="10"/>
      <name val="Arial1"/>
    </font>
    <font>
      <b/>
      <sz val="11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6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165" fontId="11" fillId="0" borderId="0" applyBorder="0" applyProtection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58">
    <xf numFmtId="0" fontId="0" fillId="0" borderId="0" xfId="0"/>
    <xf numFmtId="0" fontId="3" fillId="2" borderId="0" xfId="0" applyFont="1" applyFill="1" applyBorder="1" applyAlignment="1"/>
    <xf numFmtId="0" fontId="5" fillId="2" borderId="1" xfId="0" applyFont="1" applyFill="1" applyBorder="1" applyAlignment="1"/>
    <xf numFmtId="0" fontId="0" fillId="2" borderId="0" xfId="0" applyFill="1" applyBorder="1"/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distributed"/>
    </xf>
    <xf numFmtId="10" fontId="4" fillId="0" borderId="2" xfId="0" applyNumberFormat="1" applyFont="1" applyFill="1" applyBorder="1" applyAlignment="1">
      <alignment horizontal="left" vertical="distributed"/>
    </xf>
    <xf numFmtId="0" fontId="0" fillId="0" borderId="1" xfId="0" applyBorder="1"/>
    <xf numFmtId="0" fontId="4" fillId="0" borderId="1" xfId="0" applyFont="1" applyFill="1" applyBorder="1" applyAlignment="1">
      <alignment horizontal="justify" vertical="distributed"/>
    </xf>
    <xf numFmtId="10" fontId="4" fillId="0" borderId="6" xfId="2" applyNumberFormat="1" applyFont="1" applyFill="1" applyBorder="1" applyAlignment="1">
      <alignment horizontal="justify" vertical="distributed"/>
    </xf>
    <xf numFmtId="49" fontId="6" fillId="3" borderId="2" xfId="3" applyNumberFormat="1" applyFont="1" applyFill="1" applyBorder="1" applyAlignment="1">
      <alignment horizontal="center" vertical="center"/>
    </xf>
    <xf numFmtId="0" fontId="6" fillId="4" borderId="2" xfId="3" applyFont="1" applyFill="1" applyBorder="1" applyAlignment="1">
      <alignment vertical="center" wrapText="1"/>
    </xf>
    <xf numFmtId="164" fontId="6" fillId="3" borderId="2" xfId="4" applyFont="1" applyFill="1" applyBorder="1" applyAlignment="1">
      <alignment horizontal="center" vertical="center"/>
    </xf>
    <xf numFmtId="4" fontId="6" fillId="3" borderId="2" xfId="3" applyNumberFormat="1" applyFont="1" applyFill="1" applyBorder="1" applyAlignment="1">
      <alignment horizontal="center" vertical="center" wrapText="1"/>
    </xf>
    <xf numFmtId="4" fontId="6" fillId="3" borderId="1" xfId="3" applyNumberFormat="1" applyFont="1" applyFill="1" applyBorder="1" applyAlignment="1">
      <alignment horizontal="center" vertical="center" wrapText="1"/>
    </xf>
    <xf numFmtId="4" fontId="6" fillId="3" borderId="1" xfId="3" applyNumberFormat="1" applyFont="1" applyFill="1" applyBorder="1" applyAlignment="1">
      <alignment horizontal="center" vertical="center"/>
    </xf>
    <xf numFmtId="0" fontId="0" fillId="2" borderId="0" xfId="0" applyFill="1"/>
    <xf numFmtId="0" fontId="8" fillId="0" borderId="1" xfId="3" applyFont="1" applyFill="1" applyBorder="1" applyAlignment="1">
      <alignment horizontal="center" vertical="center"/>
    </xf>
    <xf numFmtId="165" fontId="12" fillId="0" borderId="1" xfId="5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4" fontId="8" fillId="0" borderId="1" xfId="1" applyNumberFormat="1" applyFont="1" applyFill="1" applyBorder="1" applyAlignment="1">
      <alignment horizontal="right" vertical="center"/>
    </xf>
    <xf numFmtId="164" fontId="8" fillId="0" borderId="1" xfId="1" applyNumberFormat="1" applyFont="1" applyFill="1" applyBorder="1" applyAlignment="1">
      <alignment vertical="center"/>
    </xf>
    <xf numFmtId="10" fontId="0" fillId="2" borderId="0" xfId="0" applyNumberFormat="1" applyFill="1"/>
    <xf numFmtId="0" fontId="6" fillId="0" borderId="1" xfId="3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vertical="center" wrapText="1"/>
    </xf>
    <xf numFmtId="164" fontId="13" fillId="0" borderId="1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/>
    </xf>
    <xf numFmtId="0" fontId="6" fillId="4" borderId="1" xfId="3" applyFont="1" applyFill="1" applyBorder="1" applyAlignment="1">
      <alignment horizontal="center"/>
    </xf>
    <xf numFmtId="0" fontId="6" fillId="4" borderId="1" xfId="3" applyFont="1" applyFill="1" applyBorder="1" applyAlignment="1">
      <alignment vertical="center" wrapText="1"/>
    </xf>
    <xf numFmtId="0" fontId="6" fillId="4" borderId="1" xfId="3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0" fillId="0" borderId="1" xfId="3" applyFont="1" applyFill="1" applyBorder="1" applyAlignment="1">
      <alignment horizontal="left" vertical="center" wrapText="1"/>
    </xf>
    <xf numFmtId="164" fontId="8" fillId="3" borderId="1" xfId="1" applyNumberFormat="1" applyFont="1" applyFill="1" applyBorder="1" applyAlignment="1">
      <alignment vertical="center"/>
    </xf>
    <xf numFmtId="0" fontId="17" fillId="0" borderId="1" xfId="3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vertical="center"/>
    </xf>
    <xf numFmtId="0" fontId="10" fillId="0" borderId="1" xfId="3" applyFont="1" applyFill="1" applyBorder="1" applyAlignment="1">
      <alignment vertical="center" wrapText="1"/>
    </xf>
    <xf numFmtId="0" fontId="17" fillId="0" borderId="1" xfId="3" applyFont="1" applyFill="1" applyBorder="1" applyAlignment="1">
      <alignment horizontal="center" vertical="center"/>
    </xf>
    <xf numFmtId="49" fontId="8" fillId="0" borderId="1" xfId="3" applyNumberFormat="1" applyFont="1" applyFill="1" applyBorder="1" applyAlignment="1">
      <alignment vertical="center" wrapText="1"/>
    </xf>
    <xf numFmtId="49" fontId="6" fillId="4" borderId="1" xfId="3" applyNumberFormat="1" applyFont="1" applyFill="1" applyBorder="1" applyAlignment="1">
      <alignment vertical="center"/>
    </xf>
    <xf numFmtId="49" fontId="6" fillId="4" borderId="1" xfId="3" applyNumberFormat="1" applyFont="1" applyFill="1" applyBorder="1" applyAlignment="1">
      <alignment vertical="center" wrapText="1"/>
    </xf>
    <xf numFmtId="0" fontId="8" fillId="4" borderId="1" xfId="3" applyFont="1" applyFill="1" applyBorder="1" applyAlignment="1">
      <alignment vertical="center"/>
    </xf>
    <xf numFmtId="0" fontId="0" fillId="2" borderId="7" xfId="0" applyFill="1" applyBorder="1"/>
    <xf numFmtId="0" fontId="18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wrapText="1"/>
    </xf>
    <xf numFmtId="0" fontId="18" fillId="2" borderId="0" xfId="0" applyFont="1" applyFill="1" applyBorder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164" fontId="8" fillId="0" borderId="1" xfId="1" applyNumberFormat="1" applyFont="1" applyFill="1" applyBorder="1" applyAlignment="1">
      <alignment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19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20" fillId="0" borderId="1" xfId="1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right" vertical="center"/>
    </xf>
    <xf numFmtId="49" fontId="10" fillId="6" borderId="1" xfId="0" applyNumberFormat="1" applyFont="1" applyFill="1" applyBorder="1" applyAlignment="1">
      <alignment horizontal="center" vertical="top" wrapText="1"/>
    </xf>
    <xf numFmtId="0" fontId="8" fillId="6" borderId="1" xfId="3" applyFont="1" applyFill="1" applyBorder="1" applyAlignment="1">
      <alignment horizontal="center" vertical="center" wrapText="1"/>
    </xf>
    <xf numFmtId="0" fontId="22" fillId="6" borderId="1" xfId="3" applyFont="1" applyFill="1" applyBorder="1" applyAlignment="1">
      <alignment horizontal="left" vertical="center" wrapText="1"/>
    </xf>
    <xf numFmtId="0" fontId="8" fillId="6" borderId="1" xfId="3" applyFont="1" applyFill="1" applyBorder="1" applyAlignment="1">
      <alignment horizontal="center" vertical="center"/>
    </xf>
    <xf numFmtId="164" fontId="8" fillId="6" borderId="1" xfId="1" applyNumberFormat="1" applyFont="1" applyFill="1" applyBorder="1" applyAlignment="1">
      <alignment horizontal="right" vertical="center"/>
    </xf>
    <xf numFmtId="164" fontId="8" fillId="6" borderId="1" xfId="1" applyNumberFormat="1" applyFont="1" applyFill="1" applyBorder="1" applyAlignment="1">
      <alignment vertical="center"/>
    </xf>
    <xf numFmtId="0" fontId="8" fillId="0" borderId="0" xfId="3"/>
    <xf numFmtId="0" fontId="8" fillId="3" borderId="10" xfId="3" applyFill="1" applyBorder="1" applyAlignment="1">
      <alignment horizontal="center"/>
    </xf>
    <xf numFmtId="0" fontId="8" fillId="3" borderId="11" xfId="3" applyFill="1" applyBorder="1" applyAlignment="1">
      <alignment horizontal="center"/>
    </xf>
    <xf numFmtId="0" fontId="8" fillId="0" borderId="12" xfId="3" applyBorder="1"/>
    <xf numFmtId="0" fontId="8" fillId="0" borderId="2" xfId="3" applyBorder="1" applyAlignment="1">
      <alignment horizontal="center"/>
    </xf>
    <xf numFmtId="0" fontId="8" fillId="0" borderId="2" xfId="3" applyBorder="1"/>
    <xf numFmtId="0" fontId="8" fillId="0" borderId="13" xfId="3" applyBorder="1" applyAlignment="1">
      <alignment horizontal="center"/>
    </xf>
    <xf numFmtId="164" fontId="1" fillId="0" borderId="1" xfId="7" applyFont="1" applyBorder="1" applyAlignment="1">
      <alignment horizontal="center"/>
    </xf>
    <xf numFmtId="10" fontId="8" fillId="5" borderId="1" xfId="8" applyNumberFormat="1" applyFont="1" applyFill="1" applyBorder="1"/>
    <xf numFmtId="10" fontId="1" fillId="0" borderId="1" xfId="8" applyNumberFormat="1" applyFont="1" applyBorder="1"/>
    <xf numFmtId="0" fontId="8" fillId="0" borderId="1" xfId="3" applyBorder="1"/>
    <xf numFmtId="164" fontId="8" fillId="0" borderId="1" xfId="3" applyNumberFormat="1" applyBorder="1"/>
    <xf numFmtId="9" fontId="8" fillId="5" borderId="1" xfId="8" applyFont="1" applyFill="1" applyBorder="1"/>
    <xf numFmtId="9" fontId="8" fillId="2" borderId="1" xfId="8" applyFont="1" applyFill="1" applyBorder="1"/>
    <xf numFmtId="164" fontId="8" fillId="3" borderId="11" xfId="3" applyNumberFormat="1" applyFill="1" applyBorder="1"/>
    <xf numFmtId="0" fontId="2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wrapText="1"/>
    </xf>
    <xf numFmtId="0" fontId="21" fillId="0" borderId="0" xfId="0" applyFont="1"/>
    <xf numFmtId="0" fontId="0" fillId="6" borderId="1" xfId="0" applyFont="1" applyFill="1" applyBorder="1" applyAlignment="1">
      <alignment horizontal="right" vertical="top"/>
    </xf>
    <xf numFmtId="0" fontId="10" fillId="6" borderId="1" xfId="0" applyFont="1" applyFill="1" applyBorder="1" applyAlignment="1">
      <alignment horizontal="center" vertical="top" wrapText="1"/>
    </xf>
    <xf numFmtId="0" fontId="6" fillId="6" borderId="2" xfId="3" applyFont="1" applyFill="1" applyBorder="1" applyAlignment="1">
      <alignment vertical="center" wrapText="1"/>
    </xf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wrapText="1"/>
    </xf>
    <xf numFmtId="0" fontId="14" fillId="6" borderId="0" xfId="0" applyFont="1" applyFill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vertical="center"/>
    </xf>
    <xf numFmtId="2" fontId="0" fillId="6" borderId="1" xfId="0" applyNumberFormat="1" applyFill="1" applyBorder="1" applyAlignment="1">
      <alignment vertical="center"/>
    </xf>
    <xf numFmtId="0" fontId="25" fillId="6" borderId="1" xfId="0" applyFont="1" applyFill="1" applyBorder="1" applyAlignment="1">
      <alignment horizontal="center" wrapText="1"/>
    </xf>
    <xf numFmtId="165" fontId="12" fillId="6" borderId="1" xfId="5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wrapText="1"/>
    </xf>
    <xf numFmtId="0" fontId="6" fillId="6" borderId="1" xfId="3" applyFont="1" applyFill="1" applyBorder="1" applyAlignment="1">
      <alignment vertical="center" wrapText="1"/>
    </xf>
    <xf numFmtId="0" fontId="10" fillId="6" borderId="1" xfId="3" applyFont="1" applyFill="1" applyBorder="1" applyAlignment="1">
      <alignment horizontal="center" vertical="center" wrapText="1"/>
    </xf>
    <xf numFmtId="0" fontId="6" fillId="6" borderId="1" xfId="3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6" fillId="4" borderId="1" xfId="3" applyFont="1" applyFill="1" applyBorder="1" applyAlignment="1">
      <alignment horizontal="center" vertical="center" wrapText="1"/>
    </xf>
    <xf numFmtId="10" fontId="1" fillId="6" borderId="1" xfId="8" applyNumberFormat="1" applyFont="1" applyFill="1" applyBorder="1"/>
    <xf numFmtId="164" fontId="21" fillId="0" borderId="1" xfId="7" applyFont="1" applyBorder="1" applyAlignment="1">
      <alignment horizontal="center"/>
    </xf>
    <xf numFmtId="0" fontId="10" fillId="0" borderId="1" xfId="3" applyFont="1" applyFill="1" applyBorder="1" applyAlignment="1">
      <alignment horizontal="center" vertical="center" wrapText="1"/>
    </xf>
    <xf numFmtId="0" fontId="17" fillId="6" borderId="1" xfId="3" applyFont="1" applyFill="1" applyBorder="1" applyAlignment="1">
      <alignment horizontal="center" vertical="center"/>
    </xf>
    <xf numFmtId="0" fontId="6" fillId="6" borderId="1" xfId="3" applyFont="1" applyFill="1" applyBorder="1" applyAlignment="1">
      <alignment horizontal="center" vertical="center" wrapText="1"/>
    </xf>
    <xf numFmtId="0" fontId="6" fillId="6" borderId="1" xfId="3" applyFont="1" applyFill="1" applyBorder="1" applyAlignment="1">
      <alignment horizontal="left" vertical="center" wrapText="1"/>
    </xf>
    <xf numFmtId="164" fontId="6" fillId="2" borderId="1" xfId="1" applyNumberFormat="1" applyFont="1" applyFill="1" applyBorder="1" applyAlignment="1">
      <alignment vertical="center"/>
    </xf>
    <xf numFmtId="0" fontId="22" fillId="2" borderId="1" xfId="3" applyFont="1" applyFill="1" applyBorder="1" applyAlignment="1">
      <alignment horizontal="left" vertical="center" wrapText="1"/>
    </xf>
    <xf numFmtId="166" fontId="6" fillId="0" borderId="1" xfId="3" applyNumberFormat="1" applyFont="1" applyBorder="1"/>
    <xf numFmtId="166" fontId="6" fillId="2" borderId="1" xfId="8" applyNumberFormat="1" applyFont="1" applyFill="1" applyBorder="1"/>
    <xf numFmtId="43" fontId="0" fillId="0" borderId="0" xfId="0" applyNumberFormat="1"/>
    <xf numFmtId="166" fontId="6" fillId="3" borderId="10" xfId="7" applyNumberFormat="1" applyFont="1" applyFill="1" applyBorder="1"/>
    <xf numFmtId="166" fontId="8" fillId="3" borderId="11" xfId="3" applyNumberFormat="1" applyFill="1" applyBorder="1"/>
    <xf numFmtId="0" fontId="26" fillId="2" borderId="0" xfId="0" applyFont="1" applyFill="1" applyBorder="1" applyAlignment="1">
      <alignment horizontal="center"/>
    </xf>
    <xf numFmtId="0" fontId="26" fillId="2" borderId="0" xfId="0" applyFont="1" applyFill="1" applyBorder="1"/>
    <xf numFmtId="0" fontId="4" fillId="0" borderId="1" xfId="0" applyFont="1" applyFill="1" applyBorder="1" applyAlignment="1">
      <alignment horizontal="justify" vertical="distributed" wrapText="1"/>
    </xf>
    <xf numFmtId="0" fontId="4" fillId="0" borderId="3" xfId="0" applyFont="1" applyFill="1" applyBorder="1" applyAlignment="1">
      <alignment horizontal="center" vertical="distributed"/>
    </xf>
    <xf numFmtId="0" fontId="4" fillId="0" borderId="4" xfId="0" applyFont="1" applyFill="1" applyBorder="1" applyAlignment="1">
      <alignment horizontal="center" vertical="distributed"/>
    </xf>
    <xf numFmtId="0" fontId="4" fillId="0" borderId="5" xfId="0" applyFont="1" applyFill="1" applyBorder="1" applyAlignment="1">
      <alignment horizontal="center" vertical="distributed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distributed"/>
    </xf>
    <xf numFmtId="0" fontId="6" fillId="0" borderId="1" xfId="0" applyFont="1" applyFill="1" applyBorder="1" applyAlignment="1">
      <alignment horizontal="left" vertical="top"/>
    </xf>
    <xf numFmtId="0" fontId="6" fillId="0" borderId="8" xfId="6" applyFont="1" applyBorder="1" applyAlignment="1">
      <alignment horizontal="center" vertical="center"/>
    </xf>
    <xf numFmtId="0" fontId="6" fillId="0" borderId="9" xfId="6" applyFont="1" applyBorder="1" applyAlignment="1">
      <alignment horizontal="center" vertical="center"/>
    </xf>
    <xf numFmtId="0" fontId="8" fillId="3" borderId="14" xfId="3" applyFill="1" applyBorder="1" applyAlignment="1">
      <alignment horizontal="center"/>
    </xf>
    <xf numFmtId="0" fontId="8" fillId="3" borderId="15" xfId="3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2" borderId="2" xfId="3" applyFill="1" applyBorder="1" applyAlignment="1">
      <alignment horizontal="center"/>
    </xf>
    <xf numFmtId="49" fontId="6" fillId="2" borderId="1" xfId="3" applyNumberFormat="1" applyFont="1" applyFill="1" applyBorder="1"/>
    <xf numFmtId="0" fontId="6" fillId="2" borderId="1" xfId="3" applyFont="1" applyFill="1" applyBorder="1"/>
    <xf numFmtId="0" fontId="6" fillId="2" borderId="1" xfId="3" applyFont="1" applyFill="1" applyBorder="1" applyAlignment="1">
      <alignment vertical="center" wrapText="1"/>
    </xf>
    <xf numFmtId="0" fontId="6" fillId="2" borderId="1" xfId="3" applyFont="1" applyFill="1" applyBorder="1" applyAlignment="1">
      <alignment horizontal="left" vertical="center" wrapText="1"/>
    </xf>
  </cellXfs>
  <cellStyles count="9">
    <cellStyle name="Excel Built-in Excel Built-in Excel Built-in Excel Built-in Excel Built-in Excel Built-in Excel Built-in Separador de milhares 4" xfId="5"/>
    <cellStyle name="Normal" xfId="0" builtinId="0"/>
    <cellStyle name="Normal 11 2" xfId="6"/>
    <cellStyle name="Normal 2" xfId="3"/>
    <cellStyle name="Porcentagem" xfId="2" builtinId="5"/>
    <cellStyle name="Porcentagem 2" xfId="8"/>
    <cellStyle name="Separador de milhares" xfId="1" builtinId="3"/>
    <cellStyle name="Vírgula 2" xfId="4"/>
    <cellStyle name="Vírgula 2 2" xfId="7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2066925</xdr:colOff>
      <xdr:row>35</xdr:row>
      <xdr:rowOff>0</xdr:rowOff>
    </xdr:from>
    <xdr:to>
      <xdr:col>0</xdr:col>
      <xdr:colOff>3095625</xdr:colOff>
      <xdr:row>36</xdr:row>
      <xdr:rowOff>57150</xdr:rowOff>
    </xdr:to>
    <xdr:sp macro="" textlink="">
      <xdr:nvSpPr>
        <xdr:cNvPr id="2" name="rectole0000000000" hidden="1">
          <a:extLst>
            <a:ext uri="{63B3BB69-23CF-44E3-9099-C40C66FF867C}">
              <a14:compatExt xmlns="" xmlns:a14="http://schemas.microsoft.com/office/drawing/2010/main" spid="_x0000_s14337"/>
            </a:ext>
          </a:extLst>
        </xdr:cNvPr>
        <xdr:cNvSpPr/>
      </xdr:nvSpPr>
      <xdr:spPr bwMode="auto">
        <a:xfrm>
          <a:off x="571500" y="70294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0"/>
  <sheetViews>
    <sheetView view="pageBreakPreview" topLeftCell="A29" zoomScale="60" zoomScaleNormal="100" workbookViewId="0">
      <selection activeCell="F61" sqref="F61"/>
    </sheetView>
  </sheetViews>
  <sheetFormatPr defaultRowHeight="15"/>
  <cols>
    <col min="1" max="1" width="8.42578125" customWidth="1"/>
    <col min="2" max="2" width="13.5703125" customWidth="1"/>
    <col min="3" max="3" width="10.42578125" bestFit="1" customWidth="1"/>
    <col min="4" max="4" width="46" style="51" customWidth="1"/>
    <col min="5" max="5" width="8.140625" customWidth="1"/>
    <col min="6" max="7" width="10.42578125" customWidth="1"/>
    <col min="8" max="8" width="16.28515625" customWidth="1"/>
    <col min="9" max="9" width="16.5703125" bestFit="1" customWidth="1"/>
    <col min="10" max="10" width="13.42578125" customWidth="1"/>
    <col min="257" max="257" width="8.42578125" customWidth="1"/>
    <col min="258" max="258" width="13.5703125" customWidth="1"/>
    <col min="259" max="259" width="10.42578125" bestFit="1" customWidth="1"/>
    <col min="260" max="260" width="39.28515625" customWidth="1"/>
    <col min="261" max="261" width="8.140625" customWidth="1"/>
    <col min="262" max="263" width="10.42578125" customWidth="1"/>
    <col min="264" max="264" width="16.28515625" customWidth="1"/>
    <col min="265" max="265" width="15" customWidth="1"/>
    <col min="266" max="266" width="13.42578125" customWidth="1"/>
    <col min="513" max="513" width="8.42578125" customWidth="1"/>
    <col min="514" max="514" width="13.5703125" customWidth="1"/>
    <col min="515" max="515" width="10.42578125" bestFit="1" customWidth="1"/>
    <col min="516" max="516" width="39.28515625" customWidth="1"/>
    <col min="517" max="517" width="8.140625" customWidth="1"/>
    <col min="518" max="519" width="10.42578125" customWidth="1"/>
    <col min="520" max="520" width="16.28515625" customWidth="1"/>
    <col min="521" max="521" width="15" customWidth="1"/>
    <col min="522" max="522" width="13.42578125" customWidth="1"/>
    <col min="769" max="769" width="8.42578125" customWidth="1"/>
    <col min="770" max="770" width="13.5703125" customWidth="1"/>
    <col min="771" max="771" width="10.42578125" bestFit="1" customWidth="1"/>
    <col min="772" max="772" width="39.28515625" customWidth="1"/>
    <col min="773" max="773" width="8.140625" customWidth="1"/>
    <col min="774" max="775" width="10.42578125" customWidth="1"/>
    <col min="776" max="776" width="16.28515625" customWidth="1"/>
    <col min="777" max="777" width="15" customWidth="1"/>
    <col min="778" max="778" width="13.42578125" customWidth="1"/>
    <col min="1025" max="1025" width="8.42578125" customWidth="1"/>
    <col min="1026" max="1026" width="13.5703125" customWidth="1"/>
    <col min="1027" max="1027" width="10.42578125" bestFit="1" customWidth="1"/>
    <col min="1028" max="1028" width="39.28515625" customWidth="1"/>
    <col min="1029" max="1029" width="8.140625" customWidth="1"/>
    <col min="1030" max="1031" width="10.42578125" customWidth="1"/>
    <col min="1032" max="1032" width="16.28515625" customWidth="1"/>
    <col min="1033" max="1033" width="15" customWidth="1"/>
    <col min="1034" max="1034" width="13.42578125" customWidth="1"/>
    <col min="1281" max="1281" width="8.42578125" customWidth="1"/>
    <col min="1282" max="1282" width="13.5703125" customWidth="1"/>
    <col min="1283" max="1283" width="10.42578125" bestFit="1" customWidth="1"/>
    <col min="1284" max="1284" width="39.28515625" customWidth="1"/>
    <col min="1285" max="1285" width="8.140625" customWidth="1"/>
    <col min="1286" max="1287" width="10.42578125" customWidth="1"/>
    <col min="1288" max="1288" width="16.28515625" customWidth="1"/>
    <col min="1289" max="1289" width="15" customWidth="1"/>
    <col min="1290" max="1290" width="13.42578125" customWidth="1"/>
    <col min="1537" max="1537" width="8.42578125" customWidth="1"/>
    <col min="1538" max="1538" width="13.5703125" customWidth="1"/>
    <col min="1539" max="1539" width="10.42578125" bestFit="1" customWidth="1"/>
    <col min="1540" max="1540" width="39.28515625" customWidth="1"/>
    <col min="1541" max="1541" width="8.140625" customWidth="1"/>
    <col min="1542" max="1543" width="10.42578125" customWidth="1"/>
    <col min="1544" max="1544" width="16.28515625" customWidth="1"/>
    <col min="1545" max="1545" width="15" customWidth="1"/>
    <col min="1546" max="1546" width="13.42578125" customWidth="1"/>
    <col min="1793" max="1793" width="8.42578125" customWidth="1"/>
    <col min="1794" max="1794" width="13.5703125" customWidth="1"/>
    <col min="1795" max="1795" width="10.42578125" bestFit="1" customWidth="1"/>
    <col min="1796" max="1796" width="39.28515625" customWidth="1"/>
    <col min="1797" max="1797" width="8.140625" customWidth="1"/>
    <col min="1798" max="1799" width="10.42578125" customWidth="1"/>
    <col min="1800" max="1800" width="16.28515625" customWidth="1"/>
    <col min="1801" max="1801" width="15" customWidth="1"/>
    <col min="1802" max="1802" width="13.42578125" customWidth="1"/>
    <col min="2049" max="2049" width="8.42578125" customWidth="1"/>
    <col min="2050" max="2050" width="13.5703125" customWidth="1"/>
    <col min="2051" max="2051" width="10.42578125" bestFit="1" customWidth="1"/>
    <col min="2052" max="2052" width="39.28515625" customWidth="1"/>
    <col min="2053" max="2053" width="8.140625" customWidth="1"/>
    <col min="2054" max="2055" width="10.42578125" customWidth="1"/>
    <col min="2056" max="2056" width="16.28515625" customWidth="1"/>
    <col min="2057" max="2057" width="15" customWidth="1"/>
    <col min="2058" max="2058" width="13.42578125" customWidth="1"/>
    <col min="2305" max="2305" width="8.42578125" customWidth="1"/>
    <col min="2306" max="2306" width="13.5703125" customWidth="1"/>
    <col min="2307" max="2307" width="10.42578125" bestFit="1" customWidth="1"/>
    <col min="2308" max="2308" width="39.28515625" customWidth="1"/>
    <col min="2309" max="2309" width="8.140625" customWidth="1"/>
    <col min="2310" max="2311" width="10.42578125" customWidth="1"/>
    <col min="2312" max="2312" width="16.28515625" customWidth="1"/>
    <col min="2313" max="2313" width="15" customWidth="1"/>
    <col min="2314" max="2314" width="13.42578125" customWidth="1"/>
    <col min="2561" max="2561" width="8.42578125" customWidth="1"/>
    <col min="2562" max="2562" width="13.5703125" customWidth="1"/>
    <col min="2563" max="2563" width="10.42578125" bestFit="1" customWidth="1"/>
    <col min="2564" max="2564" width="39.28515625" customWidth="1"/>
    <col min="2565" max="2565" width="8.140625" customWidth="1"/>
    <col min="2566" max="2567" width="10.42578125" customWidth="1"/>
    <col min="2568" max="2568" width="16.28515625" customWidth="1"/>
    <col min="2569" max="2569" width="15" customWidth="1"/>
    <col min="2570" max="2570" width="13.42578125" customWidth="1"/>
    <col min="2817" max="2817" width="8.42578125" customWidth="1"/>
    <col min="2818" max="2818" width="13.5703125" customWidth="1"/>
    <col min="2819" max="2819" width="10.42578125" bestFit="1" customWidth="1"/>
    <col min="2820" max="2820" width="39.28515625" customWidth="1"/>
    <col min="2821" max="2821" width="8.140625" customWidth="1"/>
    <col min="2822" max="2823" width="10.42578125" customWidth="1"/>
    <col min="2824" max="2824" width="16.28515625" customWidth="1"/>
    <col min="2825" max="2825" width="15" customWidth="1"/>
    <col min="2826" max="2826" width="13.42578125" customWidth="1"/>
    <col min="3073" max="3073" width="8.42578125" customWidth="1"/>
    <col min="3074" max="3074" width="13.5703125" customWidth="1"/>
    <col min="3075" max="3075" width="10.42578125" bestFit="1" customWidth="1"/>
    <col min="3076" max="3076" width="39.28515625" customWidth="1"/>
    <col min="3077" max="3077" width="8.140625" customWidth="1"/>
    <col min="3078" max="3079" width="10.42578125" customWidth="1"/>
    <col min="3080" max="3080" width="16.28515625" customWidth="1"/>
    <col min="3081" max="3081" width="15" customWidth="1"/>
    <col min="3082" max="3082" width="13.42578125" customWidth="1"/>
    <col min="3329" max="3329" width="8.42578125" customWidth="1"/>
    <col min="3330" max="3330" width="13.5703125" customWidth="1"/>
    <col min="3331" max="3331" width="10.42578125" bestFit="1" customWidth="1"/>
    <col min="3332" max="3332" width="39.28515625" customWidth="1"/>
    <col min="3333" max="3333" width="8.140625" customWidth="1"/>
    <col min="3334" max="3335" width="10.42578125" customWidth="1"/>
    <col min="3336" max="3336" width="16.28515625" customWidth="1"/>
    <col min="3337" max="3337" width="15" customWidth="1"/>
    <col min="3338" max="3338" width="13.42578125" customWidth="1"/>
    <col min="3585" max="3585" width="8.42578125" customWidth="1"/>
    <col min="3586" max="3586" width="13.5703125" customWidth="1"/>
    <col min="3587" max="3587" width="10.42578125" bestFit="1" customWidth="1"/>
    <col min="3588" max="3588" width="39.28515625" customWidth="1"/>
    <col min="3589" max="3589" width="8.140625" customWidth="1"/>
    <col min="3590" max="3591" width="10.42578125" customWidth="1"/>
    <col min="3592" max="3592" width="16.28515625" customWidth="1"/>
    <col min="3593" max="3593" width="15" customWidth="1"/>
    <col min="3594" max="3594" width="13.42578125" customWidth="1"/>
    <col min="3841" max="3841" width="8.42578125" customWidth="1"/>
    <col min="3842" max="3842" width="13.5703125" customWidth="1"/>
    <col min="3843" max="3843" width="10.42578125" bestFit="1" customWidth="1"/>
    <col min="3844" max="3844" width="39.28515625" customWidth="1"/>
    <col min="3845" max="3845" width="8.140625" customWidth="1"/>
    <col min="3846" max="3847" width="10.42578125" customWidth="1"/>
    <col min="3848" max="3848" width="16.28515625" customWidth="1"/>
    <col min="3849" max="3849" width="15" customWidth="1"/>
    <col min="3850" max="3850" width="13.42578125" customWidth="1"/>
    <col min="4097" max="4097" width="8.42578125" customWidth="1"/>
    <col min="4098" max="4098" width="13.5703125" customWidth="1"/>
    <col min="4099" max="4099" width="10.42578125" bestFit="1" customWidth="1"/>
    <col min="4100" max="4100" width="39.28515625" customWidth="1"/>
    <col min="4101" max="4101" width="8.140625" customWidth="1"/>
    <col min="4102" max="4103" width="10.42578125" customWidth="1"/>
    <col min="4104" max="4104" width="16.28515625" customWidth="1"/>
    <col min="4105" max="4105" width="15" customWidth="1"/>
    <col min="4106" max="4106" width="13.42578125" customWidth="1"/>
    <col min="4353" max="4353" width="8.42578125" customWidth="1"/>
    <col min="4354" max="4354" width="13.5703125" customWidth="1"/>
    <col min="4355" max="4355" width="10.42578125" bestFit="1" customWidth="1"/>
    <col min="4356" max="4356" width="39.28515625" customWidth="1"/>
    <col min="4357" max="4357" width="8.140625" customWidth="1"/>
    <col min="4358" max="4359" width="10.42578125" customWidth="1"/>
    <col min="4360" max="4360" width="16.28515625" customWidth="1"/>
    <col min="4361" max="4361" width="15" customWidth="1"/>
    <col min="4362" max="4362" width="13.42578125" customWidth="1"/>
    <col min="4609" max="4609" width="8.42578125" customWidth="1"/>
    <col min="4610" max="4610" width="13.5703125" customWidth="1"/>
    <col min="4611" max="4611" width="10.42578125" bestFit="1" customWidth="1"/>
    <col min="4612" max="4612" width="39.28515625" customWidth="1"/>
    <col min="4613" max="4613" width="8.140625" customWidth="1"/>
    <col min="4614" max="4615" width="10.42578125" customWidth="1"/>
    <col min="4616" max="4616" width="16.28515625" customWidth="1"/>
    <col min="4617" max="4617" width="15" customWidth="1"/>
    <col min="4618" max="4618" width="13.42578125" customWidth="1"/>
    <col min="4865" max="4865" width="8.42578125" customWidth="1"/>
    <col min="4866" max="4866" width="13.5703125" customWidth="1"/>
    <col min="4867" max="4867" width="10.42578125" bestFit="1" customWidth="1"/>
    <col min="4868" max="4868" width="39.28515625" customWidth="1"/>
    <col min="4869" max="4869" width="8.140625" customWidth="1"/>
    <col min="4870" max="4871" width="10.42578125" customWidth="1"/>
    <col min="4872" max="4872" width="16.28515625" customWidth="1"/>
    <col min="4873" max="4873" width="15" customWidth="1"/>
    <col min="4874" max="4874" width="13.42578125" customWidth="1"/>
    <col min="5121" max="5121" width="8.42578125" customWidth="1"/>
    <col min="5122" max="5122" width="13.5703125" customWidth="1"/>
    <col min="5123" max="5123" width="10.42578125" bestFit="1" customWidth="1"/>
    <col min="5124" max="5124" width="39.28515625" customWidth="1"/>
    <col min="5125" max="5125" width="8.140625" customWidth="1"/>
    <col min="5126" max="5127" width="10.42578125" customWidth="1"/>
    <col min="5128" max="5128" width="16.28515625" customWidth="1"/>
    <col min="5129" max="5129" width="15" customWidth="1"/>
    <col min="5130" max="5130" width="13.42578125" customWidth="1"/>
    <col min="5377" max="5377" width="8.42578125" customWidth="1"/>
    <col min="5378" max="5378" width="13.5703125" customWidth="1"/>
    <col min="5379" max="5379" width="10.42578125" bestFit="1" customWidth="1"/>
    <col min="5380" max="5380" width="39.28515625" customWidth="1"/>
    <col min="5381" max="5381" width="8.140625" customWidth="1"/>
    <col min="5382" max="5383" width="10.42578125" customWidth="1"/>
    <col min="5384" max="5384" width="16.28515625" customWidth="1"/>
    <col min="5385" max="5385" width="15" customWidth="1"/>
    <col min="5386" max="5386" width="13.42578125" customWidth="1"/>
    <col min="5633" max="5633" width="8.42578125" customWidth="1"/>
    <col min="5634" max="5634" width="13.5703125" customWidth="1"/>
    <col min="5635" max="5635" width="10.42578125" bestFit="1" customWidth="1"/>
    <col min="5636" max="5636" width="39.28515625" customWidth="1"/>
    <col min="5637" max="5637" width="8.140625" customWidth="1"/>
    <col min="5638" max="5639" width="10.42578125" customWidth="1"/>
    <col min="5640" max="5640" width="16.28515625" customWidth="1"/>
    <col min="5641" max="5641" width="15" customWidth="1"/>
    <col min="5642" max="5642" width="13.42578125" customWidth="1"/>
    <col min="5889" max="5889" width="8.42578125" customWidth="1"/>
    <col min="5890" max="5890" width="13.5703125" customWidth="1"/>
    <col min="5891" max="5891" width="10.42578125" bestFit="1" customWidth="1"/>
    <col min="5892" max="5892" width="39.28515625" customWidth="1"/>
    <col min="5893" max="5893" width="8.140625" customWidth="1"/>
    <col min="5894" max="5895" width="10.42578125" customWidth="1"/>
    <col min="5896" max="5896" width="16.28515625" customWidth="1"/>
    <col min="5897" max="5897" width="15" customWidth="1"/>
    <col min="5898" max="5898" width="13.42578125" customWidth="1"/>
    <col min="6145" max="6145" width="8.42578125" customWidth="1"/>
    <col min="6146" max="6146" width="13.5703125" customWidth="1"/>
    <col min="6147" max="6147" width="10.42578125" bestFit="1" customWidth="1"/>
    <col min="6148" max="6148" width="39.28515625" customWidth="1"/>
    <col min="6149" max="6149" width="8.140625" customWidth="1"/>
    <col min="6150" max="6151" width="10.42578125" customWidth="1"/>
    <col min="6152" max="6152" width="16.28515625" customWidth="1"/>
    <col min="6153" max="6153" width="15" customWidth="1"/>
    <col min="6154" max="6154" width="13.42578125" customWidth="1"/>
    <col min="6401" max="6401" width="8.42578125" customWidth="1"/>
    <col min="6402" max="6402" width="13.5703125" customWidth="1"/>
    <col min="6403" max="6403" width="10.42578125" bestFit="1" customWidth="1"/>
    <col min="6404" max="6404" width="39.28515625" customWidth="1"/>
    <col min="6405" max="6405" width="8.140625" customWidth="1"/>
    <col min="6406" max="6407" width="10.42578125" customWidth="1"/>
    <col min="6408" max="6408" width="16.28515625" customWidth="1"/>
    <col min="6409" max="6409" width="15" customWidth="1"/>
    <col min="6410" max="6410" width="13.42578125" customWidth="1"/>
    <col min="6657" max="6657" width="8.42578125" customWidth="1"/>
    <col min="6658" max="6658" width="13.5703125" customWidth="1"/>
    <col min="6659" max="6659" width="10.42578125" bestFit="1" customWidth="1"/>
    <col min="6660" max="6660" width="39.28515625" customWidth="1"/>
    <col min="6661" max="6661" width="8.140625" customWidth="1"/>
    <col min="6662" max="6663" width="10.42578125" customWidth="1"/>
    <col min="6664" max="6664" width="16.28515625" customWidth="1"/>
    <col min="6665" max="6665" width="15" customWidth="1"/>
    <col min="6666" max="6666" width="13.42578125" customWidth="1"/>
    <col min="6913" max="6913" width="8.42578125" customWidth="1"/>
    <col min="6914" max="6914" width="13.5703125" customWidth="1"/>
    <col min="6915" max="6915" width="10.42578125" bestFit="1" customWidth="1"/>
    <col min="6916" max="6916" width="39.28515625" customWidth="1"/>
    <col min="6917" max="6917" width="8.140625" customWidth="1"/>
    <col min="6918" max="6919" width="10.42578125" customWidth="1"/>
    <col min="6920" max="6920" width="16.28515625" customWidth="1"/>
    <col min="6921" max="6921" width="15" customWidth="1"/>
    <col min="6922" max="6922" width="13.42578125" customWidth="1"/>
    <col min="7169" max="7169" width="8.42578125" customWidth="1"/>
    <col min="7170" max="7170" width="13.5703125" customWidth="1"/>
    <col min="7171" max="7171" width="10.42578125" bestFit="1" customWidth="1"/>
    <col min="7172" max="7172" width="39.28515625" customWidth="1"/>
    <col min="7173" max="7173" width="8.140625" customWidth="1"/>
    <col min="7174" max="7175" width="10.42578125" customWidth="1"/>
    <col min="7176" max="7176" width="16.28515625" customWidth="1"/>
    <col min="7177" max="7177" width="15" customWidth="1"/>
    <col min="7178" max="7178" width="13.42578125" customWidth="1"/>
    <col min="7425" max="7425" width="8.42578125" customWidth="1"/>
    <col min="7426" max="7426" width="13.5703125" customWidth="1"/>
    <col min="7427" max="7427" width="10.42578125" bestFit="1" customWidth="1"/>
    <col min="7428" max="7428" width="39.28515625" customWidth="1"/>
    <col min="7429" max="7429" width="8.140625" customWidth="1"/>
    <col min="7430" max="7431" width="10.42578125" customWidth="1"/>
    <col min="7432" max="7432" width="16.28515625" customWidth="1"/>
    <col min="7433" max="7433" width="15" customWidth="1"/>
    <col min="7434" max="7434" width="13.42578125" customWidth="1"/>
    <col min="7681" max="7681" width="8.42578125" customWidth="1"/>
    <col min="7682" max="7682" width="13.5703125" customWidth="1"/>
    <col min="7683" max="7683" width="10.42578125" bestFit="1" customWidth="1"/>
    <col min="7684" max="7684" width="39.28515625" customWidth="1"/>
    <col min="7685" max="7685" width="8.140625" customWidth="1"/>
    <col min="7686" max="7687" width="10.42578125" customWidth="1"/>
    <col min="7688" max="7688" width="16.28515625" customWidth="1"/>
    <col min="7689" max="7689" width="15" customWidth="1"/>
    <col min="7690" max="7690" width="13.42578125" customWidth="1"/>
    <col min="7937" max="7937" width="8.42578125" customWidth="1"/>
    <col min="7938" max="7938" width="13.5703125" customWidth="1"/>
    <col min="7939" max="7939" width="10.42578125" bestFit="1" customWidth="1"/>
    <col min="7940" max="7940" width="39.28515625" customWidth="1"/>
    <col min="7941" max="7941" width="8.140625" customWidth="1"/>
    <col min="7942" max="7943" width="10.42578125" customWidth="1"/>
    <col min="7944" max="7944" width="16.28515625" customWidth="1"/>
    <col min="7945" max="7945" width="15" customWidth="1"/>
    <col min="7946" max="7946" width="13.42578125" customWidth="1"/>
    <col min="8193" max="8193" width="8.42578125" customWidth="1"/>
    <col min="8194" max="8194" width="13.5703125" customWidth="1"/>
    <col min="8195" max="8195" width="10.42578125" bestFit="1" customWidth="1"/>
    <col min="8196" max="8196" width="39.28515625" customWidth="1"/>
    <col min="8197" max="8197" width="8.140625" customWidth="1"/>
    <col min="8198" max="8199" width="10.42578125" customWidth="1"/>
    <col min="8200" max="8200" width="16.28515625" customWidth="1"/>
    <col min="8201" max="8201" width="15" customWidth="1"/>
    <col min="8202" max="8202" width="13.42578125" customWidth="1"/>
    <col min="8449" max="8449" width="8.42578125" customWidth="1"/>
    <col min="8450" max="8450" width="13.5703125" customWidth="1"/>
    <col min="8451" max="8451" width="10.42578125" bestFit="1" customWidth="1"/>
    <col min="8452" max="8452" width="39.28515625" customWidth="1"/>
    <col min="8453" max="8453" width="8.140625" customWidth="1"/>
    <col min="8454" max="8455" width="10.42578125" customWidth="1"/>
    <col min="8456" max="8456" width="16.28515625" customWidth="1"/>
    <col min="8457" max="8457" width="15" customWidth="1"/>
    <col min="8458" max="8458" width="13.42578125" customWidth="1"/>
    <col min="8705" max="8705" width="8.42578125" customWidth="1"/>
    <col min="8706" max="8706" width="13.5703125" customWidth="1"/>
    <col min="8707" max="8707" width="10.42578125" bestFit="1" customWidth="1"/>
    <col min="8708" max="8708" width="39.28515625" customWidth="1"/>
    <col min="8709" max="8709" width="8.140625" customWidth="1"/>
    <col min="8710" max="8711" width="10.42578125" customWidth="1"/>
    <col min="8712" max="8712" width="16.28515625" customWidth="1"/>
    <col min="8713" max="8713" width="15" customWidth="1"/>
    <col min="8714" max="8714" width="13.42578125" customWidth="1"/>
    <col min="8961" max="8961" width="8.42578125" customWidth="1"/>
    <col min="8962" max="8962" width="13.5703125" customWidth="1"/>
    <col min="8963" max="8963" width="10.42578125" bestFit="1" customWidth="1"/>
    <col min="8964" max="8964" width="39.28515625" customWidth="1"/>
    <col min="8965" max="8965" width="8.140625" customWidth="1"/>
    <col min="8966" max="8967" width="10.42578125" customWidth="1"/>
    <col min="8968" max="8968" width="16.28515625" customWidth="1"/>
    <col min="8969" max="8969" width="15" customWidth="1"/>
    <col min="8970" max="8970" width="13.42578125" customWidth="1"/>
    <col min="9217" max="9217" width="8.42578125" customWidth="1"/>
    <col min="9218" max="9218" width="13.5703125" customWidth="1"/>
    <col min="9219" max="9219" width="10.42578125" bestFit="1" customWidth="1"/>
    <col min="9220" max="9220" width="39.28515625" customWidth="1"/>
    <col min="9221" max="9221" width="8.140625" customWidth="1"/>
    <col min="9222" max="9223" width="10.42578125" customWidth="1"/>
    <col min="9224" max="9224" width="16.28515625" customWidth="1"/>
    <col min="9225" max="9225" width="15" customWidth="1"/>
    <col min="9226" max="9226" width="13.42578125" customWidth="1"/>
    <col min="9473" max="9473" width="8.42578125" customWidth="1"/>
    <col min="9474" max="9474" width="13.5703125" customWidth="1"/>
    <col min="9475" max="9475" width="10.42578125" bestFit="1" customWidth="1"/>
    <col min="9476" max="9476" width="39.28515625" customWidth="1"/>
    <col min="9477" max="9477" width="8.140625" customWidth="1"/>
    <col min="9478" max="9479" width="10.42578125" customWidth="1"/>
    <col min="9480" max="9480" width="16.28515625" customWidth="1"/>
    <col min="9481" max="9481" width="15" customWidth="1"/>
    <col min="9482" max="9482" width="13.42578125" customWidth="1"/>
    <col min="9729" max="9729" width="8.42578125" customWidth="1"/>
    <col min="9730" max="9730" width="13.5703125" customWidth="1"/>
    <col min="9731" max="9731" width="10.42578125" bestFit="1" customWidth="1"/>
    <col min="9732" max="9732" width="39.28515625" customWidth="1"/>
    <col min="9733" max="9733" width="8.140625" customWidth="1"/>
    <col min="9734" max="9735" width="10.42578125" customWidth="1"/>
    <col min="9736" max="9736" width="16.28515625" customWidth="1"/>
    <col min="9737" max="9737" width="15" customWidth="1"/>
    <col min="9738" max="9738" width="13.42578125" customWidth="1"/>
    <col min="9985" max="9985" width="8.42578125" customWidth="1"/>
    <col min="9986" max="9986" width="13.5703125" customWidth="1"/>
    <col min="9987" max="9987" width="10.42578125" bestFit="1" customWidth="1"/>
    <col min="9988" max="9988" width="39.28515625" customWidth="1"/>
    <col min="9989" max="9989" width="8.140625" customWidth="1"/>
    <col min="9990" max="9991" width="10.42578125" customWidth="1"/>
    <col min="9992" max="9992" width="16.28515625" customWidth="1"/>
    <col min="9993" max="9993" width="15" customWidth="1"/>
    <col min="9994" max="9994" width="13.42578125" customWidth="1"/>
    <col min="10241" max="10241" width="8.42578125" customWidth="1"/>
    <col min="10242" max="10242" width="13.5703125" customWidth="1"/>
    <col min="10243" max="10243" width="10.42578125" bestFit="1" customWidth="1"/>
    <col min="10244" max="10244" width="39.28515625" customWidth="1"/>
    <col min="10245" max="10245" width="8.140625" customWidth="1"/>
    <col min="10246" max="10247" width="10.42578125" customWidth="1"/>
    <col min="10248" max="10248" width="16.28515625" customWidth="1"/>
    <col min="10249" max="10249" width="15" customWidth="1"/>
    <col min="10250" max="10250" width="13.42578125" customWidth="1"/>
    <col min="10497" max="10497" width="8.42578125" customWidth="1"/>
    <col min="10498" max="10498" width="13.5703125" customWidth="1"/>
    <col min="10499" max="10499" width="10.42578125" bestFit="1" customWidth="1"/>
    <col min="10500" max="10500" width="39.28515625" customWidth="1"/>
    <col min="10501" max="10501" width="8.140625" customWidth="1"/>
    <col min="10502" max="10503" width="10.42578125" customWidth="1"/>
    <col min="10504" max="10504" width="16.28515625" customWidth="1"/>
    <col min="10505" max="10505" width="15" customWidth="1"/>
    <col min="10506" max="10506" width="13.42578125" customWidth="1"/>
    <col min="10753" max="10753" width="8.42578125" customWidth="1"/>
    <col min="10754" max="10754" width="13.5703125" customWidth="1"/>
    <col min="10755" max="10755" width="10.42578125" bestFit="1" customWidth="1"/>
    <col min="10756" max="10756" width="39.28515625" customWidth="1"/>
    <col min="10757" max="10757" width="8.140625" customWidth="1"/>
    <col min="10758" max="10759" width="10.42578125" customWidth="1"/>
    <col min="10760" max="10760" width="16.28515625" customWidth="1"/>
    <col min="10761" max="10761" width="15" customWidth="1"/>
    <col min="10762" max="10762" width="13.42578125" customWidth="1"/>
    <col min="11009" max="11009" width="8.42578125" customWidth="1"/>
    <col min="11010" max="11010" width="13.5703125" customWidth="1"/>
    <col min="11011" max="11011" width="10.42578125" bestFit="1" customWidth="1"/>
    <col min="11012" max="11012" width="39.28515625" customWidth="1"/>
    <col min="11013" max="11013" width="8.140625" customWidth="1"/>
    <col min="11014" max="11015" width="10.42578125" customWidth="1"/>
    <col min="11016" max="11016" width="16.28515625" customWidth="1"/>
    <col min="11017" max="11017" width="15" customWidth="1"/>
    <col min="11018" max="11018" width="13.42578125" customWidth="1"/>
    <col min="11265" max="11265" width="8.42578125" customWidth="1"/>
    <col min="11266" max="11266" width="13.5703125" customWidth="1"/>
    <col min="11267" max="11267" width="10.42578125" bestFit="1" customWidth="1"/>
    <col min="11268" max="11268" width="39.28515625" customWidth="1"/>
    <col min="11269" max="11269" width="8.140625" customWidth="1"/>
    <col min="11270" max="11271" width="10.42578125" customWidth="1"/>
    <col min="11272" max="11272" width="16.28515625" customWidth="1"/>
    <col min="11273" max="11273" width="15" customWidth="1"/>
    <col min="11274" max="11274" width="13.42578125" customWidth="1"/>
    <col min="11521" max="11521" width="8.42578125" customWidth="1"/>
    <col min="11522" max="11522" width="13.5703125" customWidth="1"/>
    <col min="11523" max="11523" width="10.42578125" bestFit="1" customWidth="1"/>
    <col min="11524" max="11524" width="39.28515625" customWidth="1"/>
    <col min="11525" max="11525" width="8.140625" customWidth="1"/>
    <col min="11526" max="11527" width="10.42578125" customWidth="1"/>
    <col min="11528" max="11528" width="16.28515625" customWidth="1"/>
    <col min="11529" max="11529" width="15" customWidth="1"/>
    <col min="11530" max="11530" width="13.42578125" customWidth="1"/>
    <col min="11777" max="11777" width="8.42578125" customWidth="1"/>
    <col min="11778" max="11778" width="13.5703125" customWidth="1"/>
    <col min="11779" max="11779" width="10.42578125" bestFit="1" customWidth="1"/>
    <col min="11780" max="11780" width="39.28515625" customWidth="1"/>
    <col min="11781" max="11781" width="8.140625" customWidth="1"/>
    <col min="11782" max="11783" width="10.42578125" customWidth="1"/>
    <col min="11784" max="11784" width="16.28515625" customWidth="1"/>
    <col min="11785" max="11785" width="15" customWidth="1"/>
    <col min="11786" max="11786" width="13.42578125" customWidth="1"/>
    <col min="12033" max="12033" width="8.42578125" customWidth="1"/>
    <col min="12034" max="12034" width="13.5703125" customWidth="1"/>
    <col min="12035" max="12035" width="10.42578125" bestFit="1" customWidth="1"/>
    <col min="12036" max="12036" width="39.28515625" customWidth="1"/>
    <col min="12037" max="12037" width="8.140625" customWidth="1"/>
    <col min="12038" max="12039" width="10.42578125" customWidth="1"/>
    <col min="12040" max="12040" width="16.28515625" customWidth="1"/>
    <col min="12041" max="12041" width="15" customWidth="1"/>
    <col min="12042" max="12042" width="13.42578125" customWidth="1"/>
    <col min="12289" max="12289" width="8.42578125" customWidth="1"/>
    <col min="12290" max="12290" width="13.5703125" customWidth="1"/>
    <col min="12291" max="12291" width="10.42578125" bestFit="1" customWidth="1"/>
    <col min="12292" max="12292" width="39.28515625" customWidth="1"/>
    <col min="12293" max="12293" width="8.140625" customWidth="1"/>
    <col min="12294" max="12295" width="10.42578125" customWidth="1"/>
    <col min="12296" max="12296" width="16.28515625" customWidth="1"/>
    <col min="12297" max="12297" width="15" customWidth="1"/>
    <col min="12298" max="12298" width="13.42578125" customWidth="1"/>
    <col min="12545" max="12545" width="8.42578125" customWidth="1"/>
    <col min="12546" max="12546" width="13.5703125" customWidth="1"/>
    <col min="12547" max="12547" width="10.42578125" bestFit="1" customWidth="1"/>
    <col min="12548" max="12548" width="39.28515625" customWidth="1"/>
    <col min="12549" max="12549" width="8.140625" customWidth="1"/>
    <col min="12550" max="12551" width="10.42578125" customWidth="1"/>
    <col min="12552" max="12552" width="16.28515625" customWidth="1"/>
    <col min="12553" max="12553" width="15" customWidth="1"/>
    <col min="12554" max="12554" width="13.42578125" customWidth="1"/>
    <col min="12801" max="12801" width="8.42578125" customWidth="1"/>
    <col min="12802" max="12802" width="13.5703125" customWidth="1"/>
    <col min="12803" max="12803" width="10.42578125" bestFit="1" customWidth="1"/>
    <col min="12804" max="12804" width="39.28515625" customWidth="1"/>
    <col min="12805" max="12805" width="8.140625" customWidth="1"/>
    <col min="12806" max="12807" width="10.42578125" customWidth="1"/>
    <col min="12808" max="12808" width="16.28515625" customWidth="1"/>
    <col min="12809" max="12809" width="15" customWidth="1"/>
    <col min="12810" max="12810" width="13.42578125" customWidth="1"/>
    <col min="13057" max="13057" width="8.42578125" customWidth="1"/>
    <col min="13058" max="13058" width="13.5703125" customWidth="1"/>
    <col min="13059" max="13059" width="10.42578125" bestFit="1" customWidth="1"/>
    <col min="13060" max="13060" width="39.28515625" customWidth="1"/>
    <col min="13061" max="13061" width="8.140625" customWidth="1"/>
    <col min="13062" max="13063" width="10.42578125" customWidth="1"/>
    <col min="13064" max="13064" width="16.28515625" customWidth="1"/>
    <col min="13065" max="13065" width="15" customWidth="1"/>
    <col min="13066" max="13066" width="13.42578125" customWidth="1"/>
    <col min="13313" max="13313" width="8.42578125" customWidth="1"/>
    <col min="13314" max="13314" width="13.5703125" customWidth="1"/>
    <col min="13315" max="13315" width="10.42578125" bestFit="1" customWidth="1"/>
    <col min="13316" max="13316" width="39.28515625" customWidth="1"/>
    <col min="13317" max="13317" width="8.140625" customWidth="1"/>
    <col min="13318" max="13319" width="10.42578125" customWidth="1"/>
    <col min="13320" max="13320" width="16.28515625" customWidth="1"/>
    <col min="13321" max="13321" width="15" customWidth="1"/>
    <col min="13322" max="13322" width="13.42578125" customWidth="1"/>
    <col min="13569" max="13569" width="8.42578125" customWidth="1"/>
    <col min="13570" max="13570" width="13.5703125" customWidth="1"/>
    <col min="13571" max="13571" width="10.42578125" bestFit="1" customWidth="1"/>
    <col min="13572" max="13572" width="39.28515625" customWidth="1"/>
    <col min="13573" max="13573" width="8.140625" customWidth="1"/>
    <col min="13574" max="13575" width="10.42578125" customWidth="1"/>
    <col min="13576" max="13576" width="16.28515625" customWidth="1"/>
    <col min="13577" max="13577" width="15" customWidth="1"/>
    <col min="13578" max="13578" width="13.42578125" customWidth="1"/>
    <col min="13825" max="13825" width="8.42578125" customWidth="1"/>
    <col min="13826" max="13826" width="13.5703125" customWidth="1"/>
    <col min="13827" max="13827" width="10.42578125" bestFit="1" customWidth="1"/>
    <col min="13828" max="13828" width="39.28515625" customWidth="1"/>
    <col min="13829" max="13829" width="8.140625" customWidth="1"/>
    <col min="13830" max="13831" width="10.42578125" customWidth="1"/>
    <col min="13832" max="13832" width="16.28515625" customWidth="1"/>
    <col min="13833" max="13833" width="15" customWidth="1"/>
    <col min="13834" max="13834" width="13.42578125" customWidth="1"/>
    <col min="14081" max="14081" width="8.42578125" customWidth="1"/>
    <col min="14082" max="14082" width="13.5703125" customWidth="1"/>
    <col min="14083" max="14083" width="10.42578125" bestFit="1" customWidth="1"/>
    <col min="14084" max="14084" width="39.28515625" customWidth="1"/>
    <col min="14085" max="14085" width="8.140625" customWidth="1"/>
    <col min="14086" max="14087" width="10.42578125" customWidth="1"/>
    <col min="14088" max="14088" width="16.28515625" customWidth="1"/>
    <col min="14089" max="14089" width="15" customWidth="1"/>
    <col min="14090" max="14090" width="13.42578125" customWidth="1"/>
    <col min="14337" max="14337" width="8.42578125" customWidth="1"/>
    <col min="14338" max="14338" width="13.5703125" customWidth="1"/>
    <col min="14339" max="14339" width="10.42578125" bestFit="1" customWidth="1"/>
    <col min="14340" max="14340" width="39.28515625" customWidth="1"/>
    <col min="14341" max="14341" width="8.140625" customWidth="1"/>
    <col min="14342" max="14343" width="10.42578125" customWidth="1"/>
    <col min="14344" max="14344" width="16.28515625" customWidth="1"/>
    <col min="14345" max="14345" width="15" customWidth="1"/>
    <col min="14346" max="14346" width="13.42578125" customWidth="1"/>
    <col min="14593" max="14593" width="8.42578125" customWidth="1"/>
    <col min="14594" max="14594" width="13.5703125" customWidth="1"/>
    <col min="14595" max="14595" width="10.42578125" bestFit="1" customWidth="1"/>
    <col min="14596" max="14596" width="39.28515625" customWidth="1"/>
    <col min="14597" max="14597" width="8.140625" customWidth="1"/>
    <col min="14598" max="14599" width="10.42578125" customWidth="1"/>
    <col min="14600" max="14600" width="16.28515625" customWidth="1"/>
    <col min="14601" max="14601" width="15" customWidth="1"/>
    <col min="14602" max="14602" width="13.42578125" customWidth="1"/>
    <col min="14849" max="14849" width="8.42578125" customWidth="1"/>
    <col min="14850" max="14850" width="13.5703125" customWidth="1"/>
    <col min="14851" max="14851" width="10.42578125" bestFit="1" customWidth="1"/>
    <col min="14852" max="14852" width="39.28515625" customWidth="1"/>
    <col min="14853" max="14853" width="8.140625" customWidth="1"/>
    <col min="14854" max="14855" width="10.42578125" customWidth="1"/>
    <col min="14856" max="14856" width="16.28515625" customWidth="1"/>
    <col min="14857" max="14857" width="15" customWidth="1"/>
    <col min="14858" max="14858" width="13.42578125" customWidth="1"/>
    <col min="15105" max="15105" width="8.42578125" customWidth="1"/>
    <col min="15106" max="15106" width="13.5703125" customWidth="1"/>
    <col min="15107" max="15107" width="10.42578125" bestFit="1" customWidth="1"/>
    <col min="15108" max="15108" width="39.28515625" customWidth="1"/>
    <col min="15109" max="15109" width="8.140625" customWidth="1"/>
    <col min="15110" max="15111" width="10.42578125" customWidth="1"/>
    <col min="15112" max="15112" width="16.28515625" customWidth="1"/>
    <col min="15113" max="15113" width="15" customWidth="1"/>
    <col min="15114" max="15114" width="13.42578125" customWidth="1"/>
    <col min="15361" max="15361" width="8.42578125" customWidth="1"/>
    <col min="15362" max="15362" width="13.5703125" customWidth="1"/>
    <col min="15363" max="15363" width="10.42578125" bestFit="1" customWidth="1"/>
    <col min="15364" max="15364" width="39.28515625" customWidth="1"/>
    <col min="15365" max="15365" width="8.140625" customWidth="1"/>
    <col min="15366" max="15367" width="10.42578125" customWidth="1"/>
    <col min="15368" max="15368" width="16.28515625" customWidth="1"/>
    <col min="15369" max="15369" width="15" customWidth="1"/>
    <col min="15370" max="15370" width="13.42578125" customWidth="1"/>
    <col min="15617" max="15617" width="8.42578125" customWidth="1"/>
    <col min="15618" max="15618" width="13.5703125" customWidth="1"/>
    <col min="15619" max="15619" width="10.42578125" bestFit="1" customWidth="1"/>
    <col min="15620" max="15620" width="39.28515625" customWidth="1"/>
    <col min="15621" max="15621" width="8.140625" customWidth="1"/>
    <col min="15622" max="15623" width="10.42578125" customWidth="1"/>
    <col min="15624" max="15624" width="16.28515625" customWidth="1"/>
    <col min="15625" max="15625" width="15" customWidth="1"/>
    <col min="15626" max="15626" width="13.42578125" customWidth="1"/>
    <col min="15873" max="15873" width="8.42578125" customWidth="1"/>
    <col min="15874" max="15874" width="13.5703125" customWidth="1"/>
    <col min="15875" max="15875" width="10.42578125" bestFit="1" customWidth="1"/>
    <col min="15876" max="15876" width="39.28515625" customWidth="1"/>
    <col min="15877" max="15877" width="8.140625" customWidth="1"/>
    <col min="15878" max="15879" width="10.42578125" customWidth="1"/>
    <col min="15880" max="15880" width="16.28515625" customWidth="1"/>
    <col min="15881" max="15881" width="15" customWidth="1"/>
    <col min="15882" max="15882" width="13.42578125" customWidth="1"/>
    <col min="16129" max="16129" width="8.42578125" customWidth="1"/>
    <col min="16130" max="16130" width="13.5703125" customWidth="1"/>
    <col min="16131" max="16131" width="10.42578125" bestFit="1" customWidth="1"/>
    <col min="16132" max="16132" width="39.28515625" customWidth="1"/>
    <col min="16133" max="16133" width="8.140625" customWidth="1"/>
    <col min="16134" max="16135" width="10.42578125" customWidth="1"/>
    <col min="16136" max="16136" width="16.28515625" customWidth="1"/>
    <col min="16137" max="16137" width="15" customWidth="1"/>
    <col min="16138" max="16138" width="13.42578125" customWidth="1"/>
  </cols>
  <sheetData>
    <row r="1" spans="1:10" ht="90" customHeight="1">
      <c r="A1" s="131" t="s">
        <v>0</v>
      </c>
      <c r="B1" s="131"/>
      <c r="C1" s="131"/>
      <c r="D1" s="131"/>
      <c r="E1" s="131"/>
      <c r="F1" s="131"/>
      <c r="G1" s="132" t="s">
        <v>89</v>
      </c>
      <c r="H1" s="132"/>
      <c r="I1" s="132"/>
      <c r="J1" s="1"/>
    </row>
    <row r="2" spans="1:10" ht="15" customHeight="1">
      <c r="A2" s="133" t="s">
        <v>1</v>
      </c>
      <c r="B2" s="133"/>
      <c r="C2" s="133"/>
      <c r="D2" s="133"/>
      <c r="E2" s="133"/>
      <c r="F2" s="133"/>
      <c r="G2" s="133"/>
      <c r="H2" s="133"/>
      <c r="I2" s="2"/>
      <c r="J2" s="3"/>
    </row>
    <row r="3" spans="1:10" ht="15" customHeight="1">
      <c r="A3" s="134" t="s">
        <v>58</v>
      </c>
      <c r="B3" s="134"/>
      <c r="C3" s="134"/>
      <c r="D3" s="134"/>
      <c r="E3" s="134"/>
      <c r="F3" s="133" t="s">
        <v>90</v>
      </c>
      <c r="G3" s="133"/>
      <c r="H3" s="133"/>
      <c r="I3" s="4" t="s">
        <v>2</v>
      </c>
      <c r="J3" s="3"/>
    </row>
    <row r="4" spans="1:10" ht="15" customHeight="1">
      <c r="A4" s="127" t="s">
        <v>43</v>
      </c>
      <c r="B4" s="127"/>
      <c r="C4" s="127"/>
      <c r="D4" s="127"/>
      <c r="E4" s="5"/>
      <c r="F4" s="6"/>
      <c r="G4" s="128" t="s">
        <v>3</v>
      </c>
      <c r="H4" s="129"/>
      <c r="I4" s="130"/>
      <c r="J4" s="3"/>
    </row>
    <row r="5" spans="1:10" ht="27" customHeight="1">
      <c r="A5" s="127" t="s">
        <v>4</v>
      </c>
      <c r="B5" s="127"/>
      <c r="C5" s="127"/>
      <c r="D5" s="127"/>
      <c r="E5" s="7"/>
      <c r="F5" s="7"/>
      <c r="G5" s="7"/>
      <c r="H5" s="8" t="s">
        <v>5</v>
      </c>
      <c r="I5" s="8" t="s">
        <v>6</v>
      </c>
    </row>
    <row r="6" spans="1:10">
      <c r="A6" s="127" t="s">
        <v>7</v>
      </c>
      <c r="B6" s="127"/>
      <c r="C6" s="127"/>
      <c r="D6" s="127"/>
      <c r="E6" s="8" t="s">
        <v>8</v>
      </c>
      <c r="F6" s="9">
        <v>0.31290000000000001</v>
      </c>
      <c r="G6" s="7"/>
      <c r="H6" s="5" t="s">
        <v>9</v>
      </c>
      <c r="I6" s="5" t="s">
        <v>10</v>
      </c>
      <c r="J6" s="3"/>
    </row>
    <row r="7" spans="1:10" ht="42.75" customHeight="1">
      <c r="A7" s="10" t="s">
        <v>11</v>
      </c>
      <c r="B7" s="10" t="s">
        <v>12</v>
      </c>
      <c r="C7" s="10" t="s">
        <v>13</v>
      </c>
      <c r="D7" s="11" t="s">
        <v>14</v>
      </c>
      <c r="E7" s="10" t="s">
        <v>15</v>
      </c>
      <c r="F7" s="12" t="s">
        <v>16</v>
      </c>
      <c r="G7" s="13" t="s">
        <v>17</v>
      </c>
      <c r="H7" s="14" t="s">
        <v>18</v>
      </c>
      <c r="I7" s="15" t="s">
        <v>19</v>
      </c>
      <c r="J7" s="16"/>
    </row>
    <row r="8" spans="1:10" ht="67.5">
      <c r="A8" s="17" t="s">
        <v>20</v>
      </c>
      <c r="B8" s="55" t="s">
        <v>21</v>
      </c>
      <c r="C8" s="18" t="s">
        <v>22</v>
      </c>
      <c r="D8" s="19" t="s">
        <v>42</v>
      </c>
      <c r="E8" s="17" t="s">
        <v>29</v>
      </c>
      <c r="F8" s="20">
        <v>1</v>
      </c>
      <c r="G8" s="20">
        <v>1077.1199999999999</v>
      </c>
      <c r="H8" s="21">
        <f>G8*(1+F6)</f>
        <v>1414.1508479999998</v>
      </c>
      <c r="I8" s="21">
        <f>F8*H8</f>
        <v>1414.1508479999998</v>
      </c>
      <c r="J8" s="22"/>
    </row>
    <row r="9" spans="1:10" ht="33.75">
      <c r="A9" s="17" t="s">
        <v>73</v>
      </c>
      <c r="B9" s="55" t="s">
        <v>80</v>
      </c>
      <c r="C9" s="18" t="s">
        <v>22</v>
      </c>
      <c r="D9" s="19" t="s">
        <v>81</v>
      </c>
      <c r="E9" s="28" t="s">
        <v>25</v>
      </c>
      <c r="F9" s="20">
        <v>351</v>
      </c>
      <c r="G9" s="20">
        <v>61.77</v>
      </c>
      <c r="H9" s="21">
        <f>G9*(1+0.3129)</f>
        <v>81.097832999999994</v>
      </c>
      <c r="I9" s="21">
        <f>H9*F9</f>
        <v>28465.339382999999</v>
      </c>
      <c r="J9" s="22"/>
    </row>
    <row r="10" spans="1:10" ht="23.25" customHeight="1">
      <c r="A10" s="28" t="s">
        <v>24</v>
      </c>
      <c r="B10" s="38" t="s">
        <v>45</v>
      </c>
      <c r="C10" s="18" t="s">
        <v>22</v>
      </c>
      <c r="D10" s="40" t="s">
        <v>44</v>
      </c>
      <c r="E10" s="28" t="s">
        <v>35</v>
      </c>
      <c r="F10" s="52">
        <v>7.12</v>
      </c>
      <c r="G10" s="53">
        <v>155.63999999999999</v>
      </c>
      <c r="H10" s="54">
        <f>G10*(1+0.3129)</f>
        <v>204.33975599999997</v>
      </c>
      <c r="I10" s="21">
        <f>H10*F10</f>
        <v>1454.8990627199998</v>
      </c>
      <c r="J10" s="16"/>
    </row>
    <row r="11" spans="1:10">
      <c r="A11" s="23"/>
      <c r="B11" s="23"/>
      <c r="C11" s="23"/>
      <c r="D11" s="23"/>
      <c r="E11" s="23"/>
      <c r="F11" s="24"/>
      <c r="G11" s="52"/>
      <c r="H11" s="25" t="s">
        <v>23</v>
      </c>
      <c r="I11" s="26">
        <f>I10+I9+I8</f>
        <v>31334.38929372</v>
      </c>
      <c r="J11" s="16"/>
    </row>
    <row r="12" spans="1:10">
      <c r="A12" s="29" t="s">
        <v>26</v>
      </c>
      <c r="B12" s="29"/>
      <c r="C12" s="30"/>
      <c r="D12" s="31" t="s">
        <v>46</v>
      </c>
      <c r="E12" s="32"/>
      <c r="F12" s="33"/>
      <c r="G12" s="33"/>
      <c r="H12" s="33"/>
      <c r="I12" s="21"/>
      <c r="J12" s="16"/>
    </row>
    <row r="13" spans="1:10" ht="24" customHeight="1">
      <c r="A13" s="34" t="s">
        <v>27</v>
      </c>
      <c r="B13" s="41" t="s">
        <v>50</v>
      </c>
      <c r="C13" s="18" t="s">
        <v>22</v>
      </c>
      <c r="D13" s="40" t="s">
        <v>49</v>
      </c>
      <c r="E13" s="28" t="s">
        <v>25</v>
      </c>
      <c r="F13" s="20">
        <v>592.79</v>
      </c>
      <c r="G13" s="20">
        <v>7.36</v>
      </c>
      <c r="H13" s="56">
        <f>G13*(1+0.3129)</f>
        <v>9.6629439999999995</v>
      </c>
      <c r="I13" s="21">
        <f>H13*F13</f>
        <v>5728.096573759999</v>
      </c>
      <c r="J13" s="16"/>
    </row>
    <row r="14" spans="1:10" ht="23.25">
      <c r="A14" s="28" t="s">
        <v>28</v>
      </c>
      <c r="B14" s="57">
        <v>21012</v>
      </c>
      <c r="C14" s="18" t="s">
        <v>107</v>
      </c>
      <c r="D14" s="58" t="s">
        <v>108</v>
      </c>
      <c r="E14" s="17" t="s">
        <v>109</v>
      </c>
      <c r="F14" s="20">
        <v>96</v>
      </c>
      <c r="G14" s="60">
        <v>30.89</v>
      </c>
      <c r="H14" s="21">
        <f>G14*(1+0.3129)</f>
        <v>40.555481</v>
      </c>
      <c r="I14" s="21">
        <f t="shared" ref="I14:I16" si="0">F14*H14</f>
        <v>3893.326176</v>
      </c>
      <c r="J14" s="16"/>
    </row>
    <row r="15" spans="1:10" ht="24.75" customHeight="1">
      <c r="A15" s="28" t="s">
        <v>30</v>
      </c>
      <c r="B15" s="59">
        <v>21010</v>
      </c>
      <c r="C15" s="18" t="s">
        <v>107</v>
      </c>
      <c r="D15" s="58" t="s">
        <v>110</v>
      </c>
      <c r="E15" s="17" t="s">
        <v>109</v>
      </c>
      <c r="F15" s="20">
        <v>468</v>
      </c>
      <c r="G15" s="60">
        <v>19.18</v>
      </c>
      <c r="H15" s="21">
        <f t="shared" ref="H15:H16" si="1">G15*(1+0.3129)</f>
        <v>25.181421999999998</v>
      </c>
      <c r="I15" s="21">
        <f t="shared" si="0"/>
        <v>11784.905495999999</v>
      </c>
      <c r="J15" s="16"/>
    </row>
    <row r="16" spans="1:10" ht="24" customHeight="1">
      <c r="A16" s="28" t="s">
        <v>31</v>
      </c>
      <c r="B16" s="28"/>
      <c r="C16" s="28" t="s">
        <v>51</v>
      </c>
      <c r="D16" s="36" t="s">
        <v>54</v>
      </c>
      <c r="E16" s="17" t="s">
        <v>25</v>
      </c>
      <c r="F16" s="20">
        <v>592.79</v>
      </c>
      <c r="G16" s="20">
        <v>17</v>
      </c>
      <c r="H16" s="21">
        <f t="shared" si="1"/>
        <v>22.319299999999998</v>
      </c>
      <c r="I16" s="21">
        <f t="shared" si="0"/>
        <v>13230.657846999999</v>
      </c>
      <c r="J16" s="16"/>
    </row>
    <row r="17" spans="1:10">
      <c r="A17" s="28" t="s">
        <v>32</v>
      </c>
      <c r="B17" s="114" t="s">
        <v>105</v>
      </c>
      <c r="C17" s="18" t="s">
        <v>22</v>
      </c>
      <c r="D17" s="36" t="s">
        <v>106</v>
      </c>
      <c r="E17" s="17" t="s">
        <v>82</v>
      </c>
      <c r="F17" s="20">
        <v>10</v>
      </c>
      <c r="G17" s="20">
        <v>78.12</v>
      </c>
      <c r="H17" s="21">
        <f>G17*(1+0.3129)</f>
        <v>102.563748</v>
      </c>
      <c r="I17" s="21">
        <f>H17*F17</f>
        <v>1025.6374800000001</v>
      </c>
      <c r="J17" s="16"/>
    </row>
    <row r="18" spans="1:10" ht="22.5">
      <c r="A18" s="28" t="s">
        <v>33</v>
      </c>
      <c r="B18" s="114" t="s">
        <v>92</v>
      </c>
      <c r="C18" s="18" t="s">
        <v>22</v>
      </c>
      <c r="D18" s="36" t="s">
        <v>93</v>
      </c>
      <c r="E18" s="17" t="s">
        <v>35</v>
      </c>
      <c r="F18" s="20">
        <v>200</v>
      </c>
      <c r="G18" s="20">
        <v>5.19</v>
      </c>
      <c r="H18" s="21">
        <f>G18*(1+0.3129)</f>
        <v>6.8139510000000003</v>
      </c>
      <c r="I18" s="21">
        <f>H18*F18</f>
        <v>1362.7902000000001</v>
      </c>
      <c r="J18" s="16"/>
    </row>
    <row r="19" spans="1:10" ht="24" customHeight="1">
      <c r="A19" s="28" t="s">
        <v>34</v>
      </c>
      <c r="B19" s="114" t="s">
        <v>103</v>
      </c>
      <c r="C19" s="18" t="s">
        <v>22</v>
      </c>
      <c r="D19" s="36" t="s">
        <v>104</v>
      </c>
      <c r="E19" s="17" t="s">
        <v>35</v>
      </c>
      <c r="F19" s="20">
        <v>63</v>
      </c>
      <c r="G19" s="20">
        <v>9.1199999999999992</v>
      </c>
      <c r="H19" s="21">
        <f>G19*(1+0.3129)</f>
        <v>11.973647999999999</v>
      </c>
      <c r="I19" s="21">
        <f>H19*F19</f>
        <v>754.33982399999991</v>
      </c>
      <c r="J19" s="16"/>
    </row>
    <row r="20" spans="1:10" ht="24" customHeight="1">
      <c r="A20" s="28" t="s">
        <v>91</v>
      </c>
      <c r="B20" s="114" t="s">
        <v>101</v>
      </c>
      <c r="C20" s="18" t="s">
        <v>22</v>
      </c>
      <c r="D20" s="36" t="s">
        <v>102</v>
      </c>
      <c r="E20" s="17" t="s">
        <v>25</v>
      </c>
      <c r="F20" s="20">
        <v>463.3</v>
      </c>
      <c r="G20" s="20">
        <v>5.95</v>
      </c>
      <c r="H20" s="21">
        <f>G20*(1+0.3129)</f>
        <v>7.8117549999999998</v>
      </c>
      <c r="I20" s="21">
        <f>H20*F20</f>
        <v>3619.1860915000002</v>
      </c>
      <c r="J20" s="16"/>
    </row>
    <row r="21" spans="1:10" ht="24" customHeight="1">
      <c r="A21" s="28" t="s">
        <v>94</v>
      </c>
      <c r="B21" s="114" t="s">
        <v>48</v>
      </c>
      <c r="C21" s="18" t="s">
        <v>22</v>
      </c>
      <c r="D21" s="36" t="s">
        <v>47</v>
      </c>
      <c r="E21" s="17" t="s">
        <v>25</v>
      </c>
      <c r="F21" s="20">
        <v>592.79</v>
      </c>
      <c r="G21" s="20">
        <v>22.47</v>
      </c>
      <c r="H21" s="21">
        <f>G21*(1+0.3129)</f>
        <v>29.500862999999999</v>
      </c>
      <c r="I21" s="21">
        <f>H21*F21</f>
        <v>17487.816577769998</v>
      </c>
      <c r="J21" s="16"/>
    </row>
    <row r="22" spans="1:10" ht="15.75" customHeight="1">
      <c r="A22" s="28"/>
      <c r="B22" s="28"/>
      <c r="C22" s="28"/>
      <c r="D22" s="35"/>
      <c r="E22" s="17"/>
      <c r="F22" s="20"/>
      <c r="G22" s="20"/>
      <c r="H22" s="25" t="s">
        <v>23</v>
      </c>
      <c r="I22" s="26">
        <f>I21+I20+I19+I18+I17+I16+I15+I14+I13</f>
        <v>58886.756266029995</v>
      </c>
      <c r="J22" s="16"/>
    </row>
    <row r="23" spans="1:10" ht="23.25" customHeight="1">
      <c r="A23" s="28" t="s">
        <v>83</v>
      </c>
      <c r="B23" s="61"/>
      <c r="C23" s="62"/>
      <c r="D23" s="63" t="s">
        <v>55</v>
      </c>
      <c r="E23" s="64"/>
      <c r="F23" s="65"/>
      <c r="G23" s="65"/>
      <c r="H23" s="66"/>
      <c r="I23" s="66"/>
      <c r="J23" s="16"/>
    </row>
    <row r="24" spans="1:10" ht="33.75">
      <c r="A24" s="28" t="s">
        <v>84</v>
      </c>
      <c r="B24" s="41" t="s">
        <v>96</v>
      </c>
      <c r="C24" s="18" t="s">
        <v>22</v>
      </c>
      <c r="D24" s="36" t="s">
        <v>97</v>
      </c>
      <c r="E24" s="17" t="s">
        <v>25</v>
      </c>
      <c r="F24" s="20">
        <v>215.82</v>
      </c>
      <c r="G24" s="20">
        <v>99.64</v>
      </c>
      <c r="H24" s="21">
        <f t="shared" ref="H24:H39" si="2">G24*(1+0.3129)</f>
        <v>130.81735599999999</v>
      </c>
      <c r="I24" s="39">
        <f>H24*F24</f>
        <v>28233.001771919997</v>
      </c>
      <c r="J24" s="16"/>
    </row>
    <row r="25" spans="1:10" ht="22.5">
      <c r="A25" s="28" t="s">
        <v>100</v>
      </c>
      <c r="B25" s="41" t="s">
        <v>98</v>
      </c>
      <c r="C25" s="18" t="s">
        <v>22</v>
      </c>
      <c r="D25" s="36" t="s">
        <v>99</v>
      </c>
      <c r="E25" s="17" t="s">
        <v>25</v>
      </c>
      <c r="F25" s="20">
        <v>215.82</v>
      </c>
      <c r="G25" s="20">
        <v>40.58</v>
      </c>
      <c r="H25" s="21">
        <f t="shared" si="2"/>
        <v>53.277481999999999</v>
      </c>
      <c r="I25" s="39">
        <f>H25*F25</f>
        <v>11498.34616524</v>
      </c>
      <c r="J25" s="16"/>
    </row>
    <row r="26" spans="1:10">
      <c r="A26" s="28"/>
      <c r="B26" s="41"/>
      <c r="C26" s="18"/>
      <c r="D26" s="36"/>
      <c r="E26" s="17"/>
      <c r="F26" s="20"/>
      <c r="G26" s="20"/>
      <c r="H26" s="25" t="s">
        <v>23</v>
      </c>
      <c r="I26" s="118">
        <f>I25+I24</f>
        <v>39731.347937159997</v>
      </c>
      <c r="J26" s="16"/>
    </row>
    <row r="27" spans="1:10">
      <c r="A27" s="62" t="s">
        <v>85</v>
      </c>
      <c r="B27" s="115"/>
      <c r="C27" s="103"/>
      <c r="D27" s="117" t="s">
        <v>111</v>
      </c>
      <c r="E27" s="64"/>
      <c r="F27" s="65"/>
      <c r="G27" s="65"/>
      <c r="H27" s="66"/>
      <c r="I27" s="66"/>
      <c r="J27" s="16"/>
    </row>
    <row r="28" spans="1:10" ht="23.25" customHeight="1">
      <c r="A28" s="28" t="s">
        <v>86</v>
      </c>
      <c r="B28" s="114" t="s">
        <v>112</v>
      </c>
      <c r="C28" s="18" t="s">
        <v>22</v>
      </c>
      <c r="D28" s="36" t="s">
        <v>113</v>
      </c>
      <c r="E28" s="17" t="s">
        <v>82</v>
      </c>
      <c r="F28" s="20">
        <v>12</v>
      </c>
      <c r="G28" s="20">
        <v>99.81</v>
      </c>
      <c r="H28" s="21">
        <f>G28*(1+0.3129)</f>
        <v>131.040549</v>
      </c>
      <c r="I28" s="21">
        <f>H28*F28</f>
        <v>1572.486588</v>
      </c>
      <c r="J28" s="16"/>
    </row>
    <row r="29" spans="1:10">
      <c r="A29" s="28" t="s">
        <v>133</v>
      </c>
      <c r="B29" s="114" t="s">
        <v>114</v>
      </c>
      <c r="C29" s="18" t="s">
        <v>22</v>
      </c>
      <c r="D29" s="36" t="s">
        <v>115</v>
      </c>
      <c r="E29" s="17" t="s">
        <v>82</v>
      </c>
      <c r="F29" s="20">
        <v>24</v>
      </c>
      <c r="G29" s="20">
        <v>43.66</v>
      </c>
      <c r="H29" s="21">
        <f>G29*(1+0.3129)</f>
        <v>57.321213999999991</v>
      </c>
      <c r="I29" s="21">
        <f>H29*F29</f>
        <v>1375.7091359999997</v>
      </c>
      <c r="J29" s="16"/>
    </row>
    <row r="30" spans="1:10" ht="22.5">
      <c r="A30" s="28" t="s">
        <v>136</v>
      </c>
      <c r="B30" s="114" t="s">
        <v>103</v>
      </c>
      <c r="C30" s="18" t="s">
        <v>22</v>
      </c>
      <c r="D30" s="36" t="s">
        <v>104</v>
      </c>
      <c r="E30" s="17" t="s">
        <v>35</v>
      </c>
      <c r="F30" s="20">
        <v>63</v>
      </c>
      <c r="G30" s="20">
        <v>9.1199999999999992</v>
      </c>
      <c r="H30" s="21">
        <f>G30*(1+0.3129)</f>
        <v>11.973647999999999</v>
      </c>
      <c r="I30" s="21">
        <f>H30*F30</f>
        <v>754.33982399999991</v>
      </c>
      <c r="J30" s="16"/>
    </row>
    <row r="31" spans="1:10" ht="23.25" customHeight="1">
      <c r="A31" s="28" t="s">
        <v>135</v>
      </c>
      <c r="B31" s="114" t="s">
        <v>116</v>
      </c>
      <c r="C31" s="18" t="s">
        <v>22</v>
      </c>
      <c r="D31" s="36" t="s">
        <v>117</v>
      </c>
      <c r="E31" s="17" t="s">
        <v>82</v>
      </c>
      <c r="F31" s="20">
        <v>96</v>
      </c>
      <c r="G31" s="20">
        <v>11.99</v>
      </c>
      <c r="H31" s="21">
        <f>G31*(1+0.3129)</f>
        <v>15.741671</v>
      </c>
      <c r="I31" s="21">
        <f>H31*F31</f>
        <v>1511.2004160000001</v>
      </c>
      <c r="J31" s="16"/>
    </row>
    <row r="32" spans="1:10">
      <c r="A32" s="28" t="s">
        <v>138</v>
      </c>
      <c r="B32" s="41" t="s">
        <v>118</v>
      </c>
      <c r="C32" s="18" t="s">
        <v>22</v>
      </c>
      <c r="D32" s="36" t="s">
        <v>119</v>
      </c>
      <c r="E32" s="17" t="s">
        <v>82</v>
      </c>
      <c r="F32" s="20">
        <v>48</v>
      </c>
      <c r="G32" s="20">
        <v>8.74</v>
      </c>
      <c r="H32" s="21">
        <f t="shared" si="2"/>
        <v>11.474746</v>
      </c>
      <c r="I32" s="39">
        <f t="shared" ref="I32:I39" si="3">H32*F32</f>
        <v>550.78780800000004</v>
      </c>
      <c r="J32" s="16"/>
    </row>
    <row r="33" spans="1:10" ht="22.5">
      <c r="A33" s="28" t="s">
        <v>134</v>
      </c>
      <c r="B33" s="114" t="s">
        <v>92</v>
      </c>
      <c r="C33" s="18" t="s">
        <v>22</v>
      </c>
      <c r="D33" s="36" t="s">
        <v>93</v>
      </c>
      <c r="E33" s="17" t="s">
        <v>35</v>
      </c>
      <c r="F33" s="20">
        <v>133</v>
      </c>
      <c r="G33" s="20">
        <v>5.19</v>
      </c>
      <c r="H33" s="21">
        <f>G33*(1+0.3129)</f>
        <v>6.8139510000000003</v>
      </c>
      <c r="I33" s="21">
        <f>H33*F33</f>
        <v>906.25548300000003</v>
      </c>
      <c r="J33" s="16"/>
    </row>
    <row r="34" spans="1:10" ht="24" customHeight="1">
      <c r="A34" s="28" t="s">
        <v>137</v>
      </c>
      <c r="B34" s="41" t="s">
        <v>120</v>
      </c>
      <c r="C34" s="18" t="s">
        <v>22</v>
      </c>
      <c r="D34" s="36" t="s">
        <v>121</v>
      </c>
      <c r="E34" s="17" t="s">
        <v>82</v>
      </c>
      <c r="F34" s="20">
        <v>2</v>
      </c>
      <c r="G34" s="20">
        <v>5.69</v>
      </c>
      <c r="H34" s="21">
        <f t="shared" si="2"/>
        <v>7.4704009999999998</v>
      </c>
      <c r="I34" s="39">
        <f t="shared" si="3"/>
        <v>14.940802</v>
      </c>
      <c r="J34" s="16"/>
    </row>
    <row r="35" spans="1:10" ht="24" customHeight="1">
      <c r="A35" s="28" t="s">
        <v>139</v>
      </c>
      <c r="B35" s="41" t="s">
        <v>122</v>
      </c>
      <c r="C35" s="18" t="s">
        <v>22</v>
      </c>
      <c r="D35" s="36" t="s">
        <v>123</v>
      </c>
      <c r="E35" s="17" t="s">
        <v>82</v>
      </c>
      <c r="F35" s="20">
        <v>12</v>
      </c>
      <c r="G35" s="20">
        <v>9.07</v>
      </c>
      <c r="H35" s="21">
        <f t="shared" si="2"/>
        <v>11.908003000000001</v>
      </c>
      <c r="I35" s="39">
        <f t="shared" si="3"/>
        <v>142.89603600000001</v>
      </c>
      <c r="J35" s="16"/>
    </row>
    <row r="36" spans="1:10">
      <c r="A36" s="28" t="s">
        <v>132</v>
      </c>
      <c r="B36" s="114" t="s">
        <v>124</v>
      </c>
      <c r="C36" s="18" t="s">
        <v>22</v>
      </c>
      <c r="D36" s="36" t="s">
        <v>125</v>
      </c>
      <c r="E36" s="17" t="s">
        <v>82</v>
      </c>
      <c r="F36" s="20">
        <v>2</v>
      </c>
      <c r="G36" s="20">
        <v>16.25</v>
      </c>
      <c r="H36" s="21">
        <f t="shared" si="2"/>
        <v>21.334624999999999</v>
      </c>
      <c r="I36" s="21">
        <f>H36*F36</f>
        <v>42.669249999999998</v>
      </c>
      <c r="J36" s="16"/>
    </row>
    <row r="37" spans="1:10">
      <c r="A37" s="28" t="s">
        <v>140</v>
      </c>
      <c r="B37" s="41" t="s">
        <v>126</v>
      </c>
      <c r="C37" s="18" t="s">
        <v>22</v>
      </c>
      <c r="D37" s="36" t="s">
        <v>127</v>
      </c>
      <c r="E37" s="17" t="s">
        <v>82</v>
      </c>
      <c r="F37" s="20">
        <v>1</v>
      </c>
      <c r="G37" s="20">
        <v>50.26</v>
      </c>
      <c r="H37" s="21">
        <f t="shared" si="2"/>
        <v>65.986353999999992</v>
      </c>
      <c r="I37" s="39">
        <f t="shared" si="3"/>
        <v>65.986353999999992</v>
      </c>
      <c r="J37" s="16"/>
    </row>
    <row r="38" spans="1:10" ht="19.5" customHeight="1">
      <c r="A38" s="28" t="s">
        <v>141</v>
      </c>
      <c r="B38" s="41" t="s">
        <v>128</v>
      </c>
      <c r="C38" s="18" t="s">
        <v>22</v>
      </c>
      <c r="D38" s="36" t="s">
        <v>129</v>
      </c>
      <c r="E38" s="17" t="s">
        <v>82</v>
      </c>
      <c r="F38" s="20">
        <v>1</v>
      </c>
      <c r="G38" s="20">
        <v>152.41999999999999</v>
      </c>
      <c r="H38" s="21">
        <f t="shared" si="2"/>
        <v>200.11221799999998</v>
      </c>
      <c r="I38" s="39">
        <f t="shared" si="3"/>
        <v>200.11221799999998</v>
      </c>
      <c r="J38" s="16"/>
    </row>
    <row r="39" spans="1:10" ht="22.5" customHeight="1">
      <c r="A39" s="28" t="s">
        <v>142</v>
      </c>
      <c r="B39" s="41" t="s">
        <v>130</v>
      </c>
      <c r="C39" s="18" t="s">
        <v>22</v>
      </c>
      <c r="D39" s="36" t="s">
        <v>131</v>
      </c>
      <c r="E39" s="17" t="s">
        <v>82</v>
      </c>
      <c r="F39" s="20">
        <v>1</v>
      </c>
      <c r="G39" s="20">
        <v>990.04</v>
      </c>
      <c r="H39" s="21">
        <f t="shared" si="2"/>
        <v>1299.8235159999999</v>
      </c>
      <c r="I39" s="39">
        <f t="shared" si="3"/>
        <v>1299.8235159999999</v>
      </c>
      <c r="J39" s="16"/>
    </row>
    <row r="40" spans="1:10" ht="20.25" customHeight="1">
      <c r="A40" s="28"/>
      <c r="B40" s="38"/>
      <c r="C40" s="18"/>
      <c r="D40" s="36"/>
      <c r="E40" s="17"/>
      <c r="F40" s="20"/>
      <c r="G40" s="20"/>
      <c r="H40" s="25" t="s">
        <v>23</v>
      </c>
      <c r="I40" s="26">
        <f>I39+I38+I37+I36+I35+I34+I33+I32+I31+I30+I29+I28</f>
        <v>8437.2074309999989</v>
      </c>
      <c r="J40" s="16"/>
    </row>
    <row r="41" spans="1:10">
      <c r="A41" s="29">
        <v>7</v>
      </c>
      <c r="B41" s="29"/>
      <c r="C41" s="29"/>
      <c r="D41" s="31" t="s">
        <v>36</v>
      </c>
      <c r="E41" s="32"/>
      <c r="F41" s="33"/>
      <c r="G41" s="33"/>
      <c r="H41" s="33"/>
      <c r="I41" s="37"/>
      <c r="J41" s="16"/>
    </row>
    <row r="42" spans="1:10">
      <c r="A42" s="28" t="s">
        <v>143</v>
      </c>
      <c r="B42" s="38" t="s">
        <v>57</v>
      </c>
      <c r="C42" s="28"/>
      <c r="D42" s="42" t="s">
        <v>37</v>
      </c>
      <c r="E42" s="28" t="s">
        <v>25</v>
      </c>
      <c r="F42" s="20">
        <v>164.93</v>
      </c>
      <c r="G42" s="20">
        <v>4.18</v>
      </c>
      <c r="H42" s="21">
        <f>G42*(1+0.3129)</f>
        <v>5.4879219999999993</v>
      </c>
      <c r="I42" s="21">
        <f t="shared" ref="I42" si="4">F42*H42</f>
        <v>905.12297545999991</v>
      </c>
      <c r="J42" s="16"/>
    </row>
    <row r="43" spans="1:10">
      <c r="A43" s="23"/>
      <c r="B43" s="23"/>
      <c r="C43" s="23"/>
      <c r="D43" s="23"/>
      <c r="E43" s="23"/>
      <c r="F43" s="24"/>
      <c r="G43" s="24"/>
      <c r="H43" s="25" t="s">
        <v>23</v>
      </c>
      <c r="I43" s="26">
        <f>I42</f>
        <v>905.12297545999991</v>
      </c>
      <c r="J43" s="16"/>
    </row>
    <row r="44" spans="1:10">
      <c r="A44" s="43" t="s">
        <v>38</v>
      </c>
      <c r="B44" s="43"/>
      <c r="C44" s="43"/>
      <c r="D44" s="44"/>
      <c r="E44" s="43"/>
      <c r="F44" s="43"/>
      <c r="G44" s="43"/>
      <c r="H44" s="45"/>
      <c r="I44" s="33">
        <f>I43+I40+I26+I22+I11</f>
        <v>139294.82390337001</v>
      </c>
      <c r="J44" s="16"/>
    </row>
    <row r="45" spans="1:10">
      <c r="A45" s="16"/>
      <c r="B45" s="16"/>
      <c r="C45" s="46"/>
      <c r="D45" s="46"/>
      <c r="E45" s="46"/>
      <c r="F45" s="46"/>
      <c r="G45" s="46"/>
      <c r="H45" s="46"/>
      <c r="J45" s="16"/>
    </row>
    <row r="46" spans="1:10">
      <c r="A46" s="16"/>
      <c r="B46" s="16"/>
      <c r="C46" s="49"/>
      <c r="D46" s="48"/>
      <c r="E46" s="3"/>
      <c r="F46" s="3"/>
      <c r="G46" s="3"/>
      <c r="H46" s="47"/>
      <c r="I46" s="3"/>
      <c r="J46" s="16"/>
    </row>
    <row r="47" spans="1:10">
      <c r="A47" s="16"/>
      <c r="B47" s="16"/>
      <c r="C47" s="3"/>
      <c r="D47" s="48"/>
      <c r="E47" s="3"/>
      <c r="F47" s="3"/>
      <c r="G47" s="3"/>
      <c r="H47" s="3"/>
      <c r="I47" s="3"/>
      <c r="J47" s="16"/>
    </row>
    <row r="48" spans="1:10">
      <c r="A48" s="16"/>
      <c r="B48" s="16"/>
      <c r="C48" s="3"/>
      <c r="D48" s="48"/>
      <c r="E48" s="3"/>
      <c r="F48" s="3"/>
      <c r="G48" s="3"/>
      <c r="H48" s="3"/>
      <c r="I48" s="3"/>
      <c r="J48" s="16"/>
    </row>
    <row r="49" spans="1:10">
      <c r="A49" s="16"/>
      <c r="B49" s="16"/>
      <c r="C49" s="3"/>
      <c r="D49" s="48"/>
      <c r="E49" s="3"/>
      <c r="F49" s="3"/>
      <c r="G49" s="3"/>
      <c r="H49" s="3"/>
      <c r="I49" s="3"/>
      <c r="J49" s="16"/>
    </row>
    <row r="50" spans="1:10">
      <c r="A50" s="16"/>
      <c r="B50" s="16"/>
      <c r="C50" s="3"/>
      <c r="D50" s="48"/>
      <c r="E50" s="3"/>
      <c r="F50" s="3"/>
      <c r="G50" s="3"/>
      <c r="H50" s="3"/>
      <c r="I50" s="3"/>
      <c r="J50" s="16"/>
    </row>
    <row r="51" spans="1:10">
      <c r="A51" s="16"/>
      <c r="B51" s="16"/>
      <c r="C51" s="3"/>
      <c r="D51" s="48"/>
      <c r="E51" s="3"/>
      <c r="F51" s="3"/>
      <c r="G51" s="3"/>
      <c r="H51" s="3"/>
      <c r="I51" s="3"/>
      <c r="J51" s="16"/>
    </row>
    <row r="52" spans="1:10">
      <c r="A52" s="16"/>
      <c r="B52" s="16"/>
      <c r="C52" s="3"/>
      <c r="D52" s="125" t="s">
        <v>39</v>
      </c>
      <c r="E52" s="48"/>
      <c r="F52" s="3" t="s">
        <v>40</v>
      </c>
      <c r="G52" s="3"/>
      <c r="H52" s="47"/>
      <c r="I52" s="3"/>
      <c r="J52" s="16"/>
    </row>
    <row r="53" spans="1:10">
      <c r="A53" s="16"/>
      <c r="B53" s="16"/>
      <c r="C53" s="3"/>
      <c r="D53" s="126" t="s">
        <v>41</v>
      </c>
      <c r="E53" s="48"/>
      <c r="F53" s="3" t="s">
        <v>59</v>
      </c>
      <c r="G53" s="3"/>
      <c r="H53" s="47"/>
      <c r="I53" s="3"/>
      <c r="J53" s="16"/>
    </row>
    <row r="54" spans="1:10">
      <c r="A54" s="16"/>
      <c r="B54" s="16"/>
      <c r="C54" s="3"/>
      <c r="D54" s="49"/>
      <c r="E54" s="48"/>
      <c r="F54" s="3"/>
      <c r="G54" s="3"/>
      <c r="H54" s="3"/>
      <c r="I54" s="3"/>
      <c r="J54" s="16"/>
    </row>
    <row r="55" spans="1:10">
      <c r="A55" s="16"/>
      <c r="B55" s="16"/>
      <c r="C55" s="3"/>
      <c r="D55" s="48"/>
      <c r="E55" s="3"/>
      <c r="F55" s="3"/>
      <c r="G55" s="3"/>
      <c r="H55" s="3"/>
      <c r="I55" s="3"/>
      <c r="J55" s="16"/>
    </row>
    <row r="56" spans="1:10">
      <c r="A56" s="16"/>
      <c r="B56" s="16"/>
      <c r="C56" s="3"/>
      <c r="D56" s="48"/>
      <c r="E56" s="3"/>
      <c r="F56" s="3"/>
      <c r="G56" s="3"/>
      <c r="H56" s="3"/>
      <c r="I56" s="3"/>
      <c r="J56" s="16"/>
    </row>
    <row r="57" spans="1:10">
      <c r="A57" s="16"/>
      <c r="B57" s="16"/>
      <c r="C57" s="3"/>
      <c r="D57" s="48"/>
      <c r="E57" s="3"/>
      <c r="F57" s="3"/>
      <c r="G57" s="3"/>
      <c r="H57" s="3"/>
      <c r="I57" s="3"/>
      <c r="J57" s="16"/>
    </row>
    <row r="58" spans="1:10">
      <c r="A58" s="16"/>
      <c r="B58" s="16"/>
      <c r="C58" s="3"/>
      <c r="D58" s="48"/>
      <c r="E58" s="3"/>
      <c r="F58" s="3"/>
      <c r="G58" s="3"/>
      <c r="H58" s="3"/>
      <c r="I58" s="3"/>
      <c r="J58" s="16"/>
    </row>
    <row r="59" spans="1:10">
      <c r="A59" s="16"/>
      <c r="B59" s="16"/>
      <c r="C59" s="3"/>
      <c r="D59" s="48"/>
      <c r="E59" s="3"/>
      <c r="F59" s="3"/>
      <c r="G59" s="3"/>
      <c r="H59" s="3"/>
      <c r="I59" s="3"/>
      <c r="J59" s="16"/>
    </row>
    <row r="60" spans="1:10">
      <c r="A60" s="16"/>
      <c r="B60" s="16"/>
      <c r="C60" s="3"/>
      <c r="D60" s="48"/>
      <c r="E60" s="3"/>
      <c r="F60" s="3"/>
      <c r="G60" s="3"/>
      <c r="H60" s="3"/>
      <c r="I60" s="3"/>
      <c r="J60" s="16"/>
    </row>
    <row r="61" spans="1:10">
      <c r="A61" s="16"/>
      <c r="B61" s="16"/>
      <c r="C61" s="3"/>
      <c r="D61" s="48"/>
      <c r="E61" s="3"/>
      <c r="F61" s="3"/>
      <c r="G61" s="3"/>
      <c r="H61" s="3"/>
      <c r="I61" s="3"/>
      <c r="J61" s="16"/>
    </row>
    <row r="62" spans="1:10">
      <c r="A62" s="16"/>
      <c r="B62" s="16"/>
      <c r="C62" s="3"/>
      <c r="D62" s="48"/>
      <c r="E62" s="3"/>
      <c r="F62" s="3"/>
      <c r="G62" s="3"/>
      <c r="H62" s="3"/>
      <c r="I62" s="3"/>
      <c r="J62" s="16"/>
    </row>
    <row r="63" spans="1:10">
      <c r="A63" s="16"/>
      <c r="B63" s="16"/>
      <c r="C63" s="3"/>
      <c r="D63" s="48"/>
      <c r="E63" s="3"/>
      <c r="F63" s="3"/>
      <c r="G63" s="3"/>
      <c r="H63" s="3"/>
      <c r="I63" s="3"/>
      <c r="J63" s="16"/>
    </row>
    <row r="64" spans="1:10">
      <c r="A64" s="16"/>
      <c r="B64" s="16"/>
      <c r="C64" s="3"/>
      <c r="D64" s="48"/>
      <c r="E64" s="3"/>
      <c r="F64" s="3"/>
      <c r="G64" s="3"/>
      <c r="H64" s="3"/>
      <c r="I64" s="3"/>
      <c r="J64" s="16"/>
    </row>
    <row r="65" spans="1:10">
      <c r="A65" s="16"/>
      <c r="B65" s="16"/>
      <c r="C65" s="3"/>
      <c r="D65" s="48"/>
      <c r="E65" s="3"/>
      <c r="F65" s="3"/>
      <c r="G65" s="3"/>
      <c r="H65" s="3"/>
      <c r="I65" s="3"/>
      <c r="J65" s="16"/>
    </row>
    <row r="66" spans="1:10">
      <c r="A66" s="16"/>
      <c r="B66" s="16"/>
      <c r="C66" s="3"/>
      <c r="D66" s="48"/>
      <c r="E66" s="3"/>
      <c r="F66" s="3"/>
      <c r="G66" s="3"/>
      <c r="H66" s="3"/>
      <c r="I66" s="3"/>
      <c r="J66" s="16"/>
    </row>
    <row r="67" spans="1:10">
      <c r="A67" s="16"/>
      <c r="B67" s="16"/>
      <c r="C67" s="3"/>
      <c r="D67" s="48"/>
      <c r="E67" s="3"/>
      <c r="F67" s="3"/>
      <c r="G67" s="3"/>
      <c r="H67" s="3"/>
      <c r="I67" s="3"/>
      <c r="J67" s="16"/>
    </row>
    <row r="68" spans="1:10">
      <c r="A68" s="16"/>
      <c r="B68" s="16"/>
      <c r="C68" s="3"/>
      <c r="D68" s="48"/>
      <c r="E68" s="3"/>
      <c r="F68" s="3"/>
      <c r="G68" s="3"/>
      <c r="H68" s="3"/>
      <c r="I68" s="3"/>
      <c r="J68" s="16"/>
    </row>
    <row r="69" spans="1:10">
      <c r="A69" s="16"/>
      <c r="B69" s="16"/>
      <c r="C69" s="3"/>
      <c r="D69" s="48"/>
      <c r="E69" s="3"/>
      <c r="F69" s="3"/>
      <c r="G69" s="3"/>
      <c r="H69" s="3"/>
      <c r="I69" s="3"/>
      <c r="J69" s="16"/>
    </row>
    <row r="70" spans="1:10">
      <c r="A70" s="16"/>
      <c r="B70" s="16"/>
      <c r="C70" s="3"/>
      <c r="D70" s="48"/>
      <c r="E70" s="3"/>
      <c r="F70" s="3"/>
      <c r="G70" s="3"/>
      <c r="H70" s="3"/>
      <c r="I70" s="3"/>
      <c r="J70" s="16"/>
    </row>
    <row r="71" spans="1:10">
      <c r="A71" s="16"/>
      <c r="B71" s="16"/>
      <c r="C71" s="3"/>
      <c r="D71" s="48"/>
      <c r="E71" s="3"/>
      <c r="F71" s="3"/>
      <c r="G71" s="3"/>
      <c r="H71" s="3"/>
      <c r="I71" s="3"/>
      <c r="J71" s="16"/>
    </row>
    <row r="72" spans="1:10">
      <c r="A72" s="16"/>
      <c r="B72" s="16"/>
      <c r="C72" s="16"/>
      <c r="D72" s="50"/>
      <c r="E72" s="16"/>
      <c r="F72" s="16"/>
      <c r="G72" s="16"/>
      <c r="H72" s="16"/>
      <c r="I72" s="16"/>
      <c r="J72" s="16"/>
    </row>
    <row r="73" spans="1:10">
      <c r="A73" s="16"/>
      <c r="B73" s="16"/>
      <c r="C73" s="16"/>
      <c r="D73" s="50"/>
      <c r="E73" s="16"/>
      <c r="F73" s="16"/>
      <c r="G73" s="16"/>
      <c r="H73" s="16"/>
      <c r="I73" s="16"/>
      <c r="J73" s="16"/>
    </row>
    <row r="74" spans="1:10">
      <c r="A74" s="16"/>
      <c r="B74" s="16"/>
      <c r="C74" s="16"/>
      <c r="D74" s="50"/>
      <c r="E74" s="16"/>
      <c r="F74" s="16"/>
      <c r="G74" s="16"/>
      <c r="H74" s="16"/>
      <c r="I74" s="16"/>
      <c r="J74" s="16"/>
    </row>
    <row r="75" spans="1:10">
      <c r="A75" s="16"/>
      <c r="B75" s="16"/>
      <c r="C75" s="16"/>
      <c r="D75" s="50"/>
      <c r="E75" s="16"/>
      <c r="F75" s="16"/>
      <c r="G75" s="16"/>
      <c r="H75" s="16"/>
      <c r="I75" s="16"/>
      <c r="J75" s="16"/>
    </row>
    <row r="76" spans="1:10">
      <c r="A76" s="16"/>
      <c r="B76" s="16"/>
      <c r="C76" s="16"/>
      <c r="D76" s="50"/>
      <c r="E76" s="16"/>
      <c r="F76" s="16"/>
      <c r="G76" s="16"/>
      <c r="H76" s="16"/>
      <c r="I76" s="16"/>
      <c r="J76" s="16"/>
    </row>
    <row r="77" spans="1:10">
      <c r="A77" s="16"/>
      <c r="B77" s="16"/>
      <c r="C77" s="16"/>
      <c r="D77" s="50"/>
      <c r="E77" s="16"/>
      <c r="F77" s="16"/>
      <c r="G77" s="16"/>
      <c r="H77" s="16"/>
      <c r="I77" s="16"/>
      <c r="J77" s="16"/>
    </row>
    <row r="78" spans="1:10">
      <c r="A78" s="16"/>
      <c r="B78" s="16"/>
      <c r="C78" s="16"/>
      <c r="D78" s="50"/>
      <c r="E78" s="16"/>
      <c r="F78" s="16"/>
      <c r="G78" s="16"/>
      <c r="H78" s="16"/>
      <c r="I78" s="16"/>
      <c r="J78" s="16"/>
    </row>
    <row r="79" spans="1:10">
      <c r="A79" s="16"/>
      <c r="B79" s="16"/>
      <c r="C79" s="16"/>
      <c r="D79" s="50"/>
      <c r="E79" s="16"/>
      <c r="F79" s="16"/>
      <c r="G79" s="16"/>
      <c r="H79" s="16"/>
      <c r="I79" s="16"/>
      <c r="J79" s="16"/>
    </row>
    <row r="80" spans="1:10">
      <c r="A80" s="16"/>
      <c r="B80" s="16"/>
      <c r="C80" s="16"/>
      <c r="D80" s="50"/>
      <c r="E80" s="16"/>
      <c r="F80" s="16"/>
      <c r="G80" s="16"/>
      <c r="H80" s="16"/>
      <c r="I80" s="16"/>
      <c r="J80" s="16"/>
    </row>
    <row r="81" spans="1:10">
      <c r="A81" s="16"/>
      <c r="B81" s="16"/>
      <c r="C81" s="16"/>
      <c r="D81" s="50"/>
      <c r="E81" s="16"/>
      <c r="F81" s="16"/>
      <c r="G81" s="16"/>
      <c r="H81" s="16"/>
      <c r="I81" s="16"/>
      <c r="J81" s="16"/>
    </row>
    <row r="82" spans="1:10">
      <c r="A82" s="16"/>
      <c r="B82" s="16"/>
      <c r="C82" s="16"/>
      <c r="D82" s="50"/>
      <c r="E82" s="16"/>
      <c r="F82" s="16"/>
      <c r="G82" s="16"/>
      <c r="H82" s="16"/>
      <c r="I82" s="16"/>
      <c r="J82" s="16"/>
    </row>
    <row r="83" spans="1:10">
      <c r="A83" s="16"/>
      <c r="B83" s="16"/>
      <c r="C83" s="16"/>
      <c r="D83" s="50"/>
      <c r="E83" s="16"/>
      <c r="F83" s="16"/>
      <c r="G83" s="16"/>
      <c r="H83" s="16"/>
      <c r="I83" s="16"/>
      <c r="J83" s="16"/>
    </row>
    <row r="84" spans="1:10">
      <c r="A84" s="16"/>
      <c r="B84" s="16"/>
      <c r="C84" s="16"/>
      <c r="D84" s="50"/>
      <c r="E84" s="16"/>
      <c r="F84" s="16"/>
      <c r="G84" s="16"/>
      <c r="H84" s="16"/>
      <c r="I84" s="16"/>
      <c r="J84" s="16"/>
    </row>
    <row r="85" spans="1:10">
      <c r="A85" s="16"/>
      <c r="B85" s="16"/>
      <c r="C85" s="16"/>
      <c r="D85" s="50"/>
      <c r="E85" s="16"/>
      <c r="F85" s="16"/>
      <c r="G85" s="16"/>
      <c r="H85" s="16"/>
      <c r="I85" s="16"/>
      <c r="J85" s="16"/>
    </row>
    <row r="86" spans="1:10">
      <c r="A86" s="16"/>
      <c r="B86" s="16"/>
      <c r="C86" s="16"/>
      <c r="D86" s="50"/>
      <c r="E86" s="16"/>
      <c r="F86" s="16"/>
      <c r="G86" s="16"/>
      <c r="H86" s="16"/>
      <c r="I86" s="16"/>
      <c r="J86" s="16"/>
    </row>
    <row r="87" spans="1:10">
      <c r="A87" s="16"/>
      <c r="B87" s="16"/>
      <c r="C87" s="16"/>
      <c r="D87" s="50"/>
      <c r="E87" s="16"/>
      <c r="F87" s="16"/>
      <c r="G87" s="16"/>
      <c r="H87" s="16"/>
      <c r="I87" s="16"/>
      <c r="J87" s="16"/>
    </row>
    <row r="88" spans="1:10">
      <c r="A88" s="16"/>
      <c r="B88" s="16"/>
      <c r="C88" s="16"/>
      <c r="D88" s="50"/>
      <c r="E88" s="16"/>
      <c r="F88" s="16"/>
      <c r="G88" s="16"/>
      <c r="H88" s="16"/>
      <c r="I88" s="16"/>
      <c r="J88" s="16"/>
    </row>
    <row r="89" spans="1:10">
      <c r="A89" s="16"/>
      <c r="B89" s="16"/>
      <c r="C89" s="16"/>
      <c r="D89" s="50"/>
      <c r="E89" s="16"/>
      <c r="F89" s="16"/>
      <c r="G89" s="16"/>
      <c r="H89" s="16"/>
      <c r="I89" s="16"/>
      <c r="J89" s="16"/>
    </row>
    <row r="90" spans="1:10">
      <c r="A90" s="16"/>
      <c r="B90" s="16"/>
      <c r="C90" s="16"/>
      <c r="D90" s="50"/>
      <c r="E90" s="16"/>
      <c r="F90" s="16"/>
      <c r="G90" s="16"/>
      <c r="H90" s="16"/>
      <c r="I90" s="16"/>
      <c r="J90" s="16"/>
    </row>
  </sheetData>
  <mergeCells count="10">
    <mergeCell ref="A4:D4"/>
    <mergeCell ref="G4:I4"/>
    <mergeCell ref="A5:D5"/>
    <mergeCell ref="A6:D6"/>
    <mergeCell ref="A1:F1"/>
    <mergeCell ref="G1:I1"/>
    <mergeCell ref="A2:E2"/>
    <mergeCell ref="F2:H2"/>
    <mergeCell ref="A3:E3"/>
    <mergeCell ref="F3:H3"/>
  </mergeCells>
  <conditionalFormatting sqref="F41:H41 H43 H13 H10:H11 F7:H7 H22 H40 H26">
    <cfRule type="cellIs" dxfId="0" priority="4" stopIfTrue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scale="63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B10" sqref="B10:B20"/>
    </sheetView>
  </sheetViews>
  <sheetFormatPr defaultRowHeight="15"/>
  <cols>
    <col min="1" max="1" width="10.42578125" bestFit="1" customWidth="1"/>
    <col min="2" max="2" width="61.42578125" bestFit="1" customWidth="1"/>
    <col min="3" max="3" width="12.42578125" bestFit="1" customWidth="1"/>
    <col min="4" max="4" width="19.85546875" customWidth="1"/>
    <col min="5" max="5" width="20" customWidth="1"/>
    <col min="6" max="6" width="22.85546875" customWidth="1"/>
    <col min="8" max="8" width="11.5703125" bestFit="1" customWidth="1"/>
    <col min="250" max="250" width="10.42578125" bestFit="1" customWidth="1"/>
    <col min="251" max="251" width="61.42578125" bestFit="1" customWidth="1"/>
    <col min="252" max="252" width="11.5703125" bestFit="1" customWidth="1"/>
    <col min="253" max="254" width="10.28515625" bestFit="1" customWidth="1"/>
    <col min="255" max="255" width="11" customWidth="1"/>
    <col min="256" max="256" width="10.28515625" bestFit="1" customWidth="1"/>
    <col min="257" max="257" width="11.42578125" customWidth="1"/>
    <col min="258" max="261" width="10.28515625" bestFit="1" customWidth="1"/>
    <col min="262" max="262" width="9.28515625" bestFit="1" customWidth="1"/>
    <col min="506" max="506" width="10.42578125" bestFit="1" customWidth="1"/>
    <col min="507" max="507" width="61.42578125" bestFit="1" customWidth="1"/>
    <col min="508" max="508" width="11.5703125" bestFit="1" customWidth="1"/>
    <col min="509" max="510" width="10.28515625" bestFit="1" customWidth="1"/>
    <col min="511" max="511" width="11" customWidth="1"/>
    <col min="512" max="512" width="10.28515625" bestFit="1" customWidth="1"/>
    <col min="513" max="513" width="11.42578125" customWidth="1"/>
    <col min="514" max="517" width="10.28515625" bestFit="1" customWidth="1"/>
    <col min="518" max="518" width="9.28515625" bestFit="1" customWidth="1"/>
    <col min="762" max="762" width="10.42578125" bestFit="1" customWidth="1"/>
    <col min="763" max="763" width="61.42578125" bestFit="1" customWidth="1"/>
    <col min="764" max="764" width="11.5703125" bestFit="1" customWidth="1"/>
    <col min="765" max="766" width="10.28515625" bestFit="1" customWidth="1"/>
    <col min="767" max="767" width="11" customWidth="1"/>
    <col min="768" max="768" width="10.28515625" bestFit="1" customWidth="1"/>
    <col min="769" max="769" width="11.42578125" customWidth="1"/>
    <col min="770" max="773" width="10.28515625" bestFit="1" customWidth="1"/>
    <col min="774" max="774" width="9.28515625" bestFit="1" customWidth="1"/>
    <col min="1018" max="1018" width="10.42578125" bestFit="1" customWidth="1"/>
    <col min="1019" max="1019" width="61.42578125" bestFit="1" customWidth="1"/>
    <col min="1020" max="1020" width="11.5703125" bestFit="1" customWidth="1"/>
    <col min="1021" max="1022" width="10.28515625" bestFit="1" customWidth="1"/>
    <col min="1023" max="1023" width="11" customWidth="1"/>
    <col min="1024" max="1024" width="10.28515625" bestFit="1" customWidth="1"/>
    <col min="1025" max="1025" width="11.42578125" customWidth="1"/>
    <col min="1026" max="1029" width="10.28515625" bestFit="1" customWidth="1"/>
    <col min="1030" max="1030" width="9.28515625" bestFit="1" customWidth="1"/>
    <col min="1274" max="1274" width="10.42578125" bestFit="1" customWidth="1"/>
    <col min="1275" max="1275" width="61.42578125" bestFit="1" customWidth="1"/>
    <col min="1276" max="1276" width="11.5703125" bestFit="1" customWidth="1"/>
    <col min="1277" max="1278" width="10.28515625" bestFit="1" customWidth="1"/>
    <col min="1279" max="1279" width="11" customWidth="1"/>
    <col min="1280" max="1280" width="10.28515625" bestFit="1" customWidth="1"/>
    <col min="1281" max="1281" width="11.42578125" customWidth="1"/>
    <col min="1282" max="1285" width="10.28515625" bestFit="1" customWidth="1"/>
    <col min="1286" max="1286" width="9.28515625" bestFit="1" customWidth="1"/>
    <col min="1530" max="1530" width="10.42578125" bestFit="1" customWidth="1"/>
    <col min="1531" max="1531" width="61.42578125" bestFit="1" customWidth="1"/>
    <col min="1532" max="1532" width="11.5703125" bestFit="1" customWidth="1"/>
    <col min="1533" max="1534" width="10.28515625" bestFit="1" customWidth="1"/>
    <col min="1535" max="1535" width="11" customWidth="1"/>
    <col min="1536" max="1536" width="10.28515625" bestFit="1" customWidth="1"/>
    <col min="1537" max="1537" width="11.42578125" customWidth="1"/>
    <col min="1538" max="1541" width="10.28515625" bestFit="1" customWidth="1"/>
    <col min="1542" max="1542" width="9.28515625" bestFit="1" customWidth="1"/>
    <col min="1786" max="1786" width="10.42578125" bestFit="1" customWidth="1"/>
    <col min="1787" max="1787" width="61.42578125" bestFit="1" customWidth="1"/>
    <col min="1788" max="1788" width="11.5703125" bestFit="1" customWidth="1"/>
    <col min="1789" max="1790" width="10.28515625" bestFit="1" customWidth="1"/>
    <col min="1791" max="1791" width="11" customWidth="1"/>
    <col min="1792" max="1792" width="10.28515625" bestFit="1" customWidth="1"/>
    <col min="1793" max="1793" width="11.42578125" customWidth="1"/>
    <col min="1794" max="1797" width="10.28515625" bestFit="1" customWidth="1"/>
    <col min="1798" max="1798" width="9.28515625" bestFit="1" customWidth="1"/>
    <col min="2042" max="2042" width="10.42578125" bestFit="1" customWidth="1"/>
    <col min="2043" max="2043" width="61.42578125" bestFit="1" customWidth="1"/>
    <col min="2044" max="2044" width="11.5703125" bestFit="1" customWidth="1"/>
    <col min="2045" max="2046" width="10.28515625" bestFit="1" customWidth="1"/>
    <col min="2047" max="2047" width="11" customWidth="1"/>
    <col min="2048" max="2048" width="10.28515625" bestFit="1" customWidth="1"/>
    <col min="2049" max="2049" width="11.42578125" customWidth="1"/>
    <col min="2050" max="2053" width="10.28515625" bestFit="1" customWidth="1"/>
    <col min="2054" max="2054" width="9.28515625" bestFit="1" customWidth="1"/>
    <col min="2298" max="2298" width="10.42578125" bestFit="1" customWidth="1"/>
    <col min="2299" max="2299" width="61.42578125" bestFit="1" customWidth="1"/>
    <col min="2300" max="2300" width="11.5703125" bestFit="1" customWidth="1"/>
    <col min="2301" max="2302" width="10.28515625" bestFit="1" customWidth="1"/>
    <col min="2303" max="2303" width="11" customWidth="1"/>
    <col min="2304" max="2304" width="10.28515625" bestFit="1" customWidth="1"/>
    <col min="2305" max="2305" width="11.42578125" customWidth="1"/>
    <col min="2306" max="2309" width="10.28515625" bestFit="1" customWidth="1"/>
    <col min="2310" max="2310" width="9.28515625" bestFit="1" customWidth="1"/>
    <col min="2554" max="2554" width="10.42578125" bestFit="1" customWidth="1"/>
    <col min="2555" max="2555" width="61.42578125" bestFit="1" customWidth="1"/>
    <col min="2556" max="2556" width="11.5703125" bestFit="1" customWidth="1"/>
    <col min="2557" max="2558" width="10.28515625" bestFit="1" customWidth="1"/>
    <col min="2559" max="2559" width="11" customWidth="1"/>
    <col min="2560" max="2560" width="10.28515625" bestFit="1" customWidth="1"/>
    <col min="2561" max="2561" width="11.42578125" customWidth="1"/>
    <col min="2562" max="2565" width="10.28515625" bestFit="1" customWidth="1"/>
    <col min="2566" max="2566" width="9.28515625" bestFit="1" customWidth="1"/>
    <col min="2810" max="2810" width="10.42578125" bestFit="1" customWidth="1"/>
    <col min="2811" max="2811" width="61.42578125" bestFit="1" customWidth="1"/>
    <col min="2812" max="2812" width="11.5703125" bestFit="1" customWidth="1"/>
    <col min="2813" max="2814" width="10.28515625" bestFit="1" customWidth="1"/>
    <col min="2815" max="2815" width="11" customWidth="1"/>
    <col min="2816" max="2816" width="10.28515625" bestFit="1" customWidth="1"/>
    <col min="2817" max="2817" width="11.42578125" customWidth="1"/>
    <col min="2818" max="2821" width="10.28515625" bestFit="1" customWidth="1"/>
    <col min="2822" max="2822" width="9.28515625" bestFit="1" customWidth="1"/>
    <col min="3066" max="3066" width="10.42578125" bestFit="1" customWidth="1"/>
    <col min="3067" max="3067" width="61.42578125" bestFit="1" customWidth="1"/>
    <col min="3068" max="3068" width="11.5703125" bestFit="1" customWidth="1"/>
    <col min="3069" max="3070" width="10.28515625" bestFit="1" customWidth="1"/>
    <col min="3071" max="3071" width="11" customWidth="1"/>
    <col min="3072" max="3072" width="10.28515625" bestFit="1" customWidth="1"/>
    <col min="3073" max="3073" width="11.42578125" customWidth="1"/>
    <col min="3074" max="3077" width="10.28515625" bestFit="1" customWidth="1"/>
    <col min="3078" max="3078" width="9.28515625" bestFit="1" customWidth="1"/>
    <col min="3322" max="3322" width="10.42578125" bestFit="1" customWidth="1"/>
    <col min="3323" max="3323" width="61.42578125" bestFit="1" customWidth="1"/>
    <col min="3324" max="3324" width="11.5703125" bestFit="1" customWidth="1"/>
    <col min="3325" max="3326" width="10.28515625" bestFit="1" customWidth="1"/>
    <col min="3327" max="3327" width="11" customWidth="1"/>
    <col min="3328" max="3328" width="10.28515625" bestFit="1" customWidth="1"/>
    <col min="3329" max="3329" width="11.42578125" customWidth="1"/>
    <col min="3330" max="3333" width="10.28515625" bestFit="1" customWidth="1"/>
    <col min="3334" max="3334" width="9.28515625" bestFit="1" customWidth="1"/>
    <col min="3578" max="3578" width="10.42578125" bestFit="1" customWidth="1"/>
    <col min="3579" max="3579" width="61.42578125" bestFit="1" customWidth="1"/>
    <col min="3580" max="3580" width="11.5703125" bestFit="1" customWidth="1"/>
    <col min="3581" max="3582" width="10.28515625" bestFit="1" customWidth="1"/>
    <col min="3583" max="3583" width="11" customWidth="1"/>
    <col min="3584" max="3584" width="10.28515625" bestFit="1" customWidth="1"/>
    <col min="3585" max="3585" width="11.42578125" customWidth="1"/>
    <col min="3586" max="3589" width="10.28515625" bestFit="1" customWidth="1"/>
    <col min="3590" max="3590" width="9.28515625" bestFit="1" customWidth="1"/>
    <col min="3834" max="3834" width="10.42578125" bestFit="1" customWidth="1"/>
    <col min="3835" max="3835" width="61.42578125" bestFit="1" customWidth="1"/>
    <col min="3836" max="3836" width="11.5703125" bestFit="1" customWidth="1"/>
    <col min="3837" max="3838" width="10.28515625" bestFit="1" customWidth="1"/>
    <col min="3839" max="3839" width="11" customWidth="1"/>
    <col min="3840" max="3840" width="10.28515625" bestFit="1" customWidth="1"/>
    <col min="3841" max="3841" width="11.42578125" customWidth="1"/>
    <col min="3842" max="3845" width="10.28515625" bestFit="1" customWidth="1"/>
    <col min="3846" max="3846" width="9.28515625" bestFit="1" customWidth="1"/>
    <col min="4090" max="4090" width="10.42578125" bestFit="1" customWidth="1"/>
    <col min="4091" max="4091" width="61.42578125" bestFit="1" customWidth="1"/>
    <col min="4092" max="4092" width="11.5703125" bestFit="1" customWidth="1"/>
    <col min="4093" max="4094" width="10.28515625" bestFit="1" customWidth="1"/>
    <col min="4095" max="4095" width="11" customWidth="1"/>
    <col min="4096" max="4096" width="10.28515625" bestFit="1" customWidth="1"/>
    <col min="4097" max="4097" width="11.42578125" customWidth="1"/>
    <col min="4098" max="4101" width="10.28515625" bestFit="1" customWidth="1"/>
    <col min="4102" max="4102" width="9.28515625" bestFit="1" customWidth="1"/>
    <col min="4346" max="4346" width="10.42578125" bestFit="1" customWidth="1"/>
    <col min="4347" max="4347" width="61.42578125" bestFit="1" customWidth="1"/>
    <col min="4348" max="4348" width="11.5703125" bestFit="1" customWidth="1"/>
    <col min="4349" max="4350" width="10.28515625" bestFit="1" customWidth="1"/>
    <col min="4351" max="4351" width="11" customWidth="1"/>
    <col min="4352" max="4352" width="10.28515625" bestFit="1" customWidth="1"/>
    <col min="4353" max="4353" width="11.42578125" customWidth="1"/>
    <col min="4354" max="4357" width="10.28515625" bestFit="1" customWidth="1"/>
    <col min="4358" max="4358" width="9.28515625" bestFit="1" customWidth="1"/>
    <col min="4602" max="4602" width="10.42578125" bestFit="1" customWidth="1"/>
    <col min="4603" max="4603" width="61.42578125" bestFit="1" customWidth="1"/>
    <col min="4604" max="4604" width="11.5703125" bestFit="1" customWidth="1"/>
    <col min="4605" max="4606" width="10.28515625" bestFit="1" customWidth="1"/>
    <col min="4607" max="4607" width="11" customWidth="1"/>
    <col min="4608" max="4608" width="10.28515625" bestFit="1" customWidth="1"/>
    <col min="4609" max="4609" width="11.42578125" customWidth="1"/>
    <col min="4610" max="4613" width="10.28515625" bestFit="1" customWidth="1"/>
    <col min="4614" max="4614" width="9.28515625" bestFit="1" customWidth="1"/>
    <col min="4858" max="4858" width="10.42578125" bestFit="1" customWidth="1"/>
    <col min="4859" max="4859" width="61.42578125" bestFit="1" customWidth="1"/>
    <col min="4860" max="4860" width="11.5703125" bestFit="1" customWidth="1"/>
    <col min="4861" max="4862" width="10.28515625" bestFit="1" customWidth="1"/>
    <col min="4863" max="4863" width="11" customWidth="1"/>
    <col min="4864" max="4864" width="10.28515625" bestFit="1" customWidth="1"/>
    <col min="4865" max="4865" width="11.42578125" customWidth="1"/>
    <col min="4866" max="4869" width="10.28515625" bestFit="1" customWidth="1"/>
    <col min="4870" max="4870" width="9.28515625" bestFit="1" customWidth="1"/>
    <col min="5114" max="5114" width="10.42578125" bestFit="1" customWidth="1"/>
    <col min="5115" max="5115" width="61.42578125" bestFit="1" customWidth="1"/>
    <col min="5116" max="5116" width="11.5703125" bestFit="1" customWidth="1"/>
    <col min="5117" max="5118" width="10.28515625" bestFit="1" customWidth="1"/>
    <col min="5119" max="5119" width="11" customWidth="1"/>
    <col min="5120" max="5120" width="10.28515625" bestFit="1" customWidth="1"/>
    <col min="5121" max="5121" width="11.42578125" customWidth="1"/>
    <col min="5122" max="5125" width="10.28515625" bestFit="1" customWidth="1"/>
    <col min="5126" max="5126" width="9.28515625" bestFit="1" customWidth="1"/>
    <col min="5370" max="5370" width="10.42578125" bestFit="1" customWidth="1"/>
    <col min="5371" max="5371" width="61.42578125" bestFit="1" customWidth="1"/>
    <col min="5372" max="5372" width="11.5703125" bestFit="1" customWidth="1"/>
    <col min="5373" max="5374" width="10.28515625" bestFit="1" customWidth="1"/>
    <col min="5375" max="5375" width="11" customWidth="1"/>
    <col min="5376" max="5376" width="10.28515625" bestFit="1" customWidth="1"/>
    <col min="5377" max="5377" width="11.42578125" customWidth="1"/>
    <col min="5378" max="5381" width="10.28515625" bestFit="1" customWidth="1"/>
    <col min="5382" max="5382" width="9.28515625" bestFit="1" customWidth="1"/>
    <col min="5626" max="5626" width="10.42578125" bestFit="1" customWidth="1"/>
    <col min="5627" max="5627" width="61.42578125" bestFit="1" customWidth="1"/>
    <col min="5628" max="5628" width="11.5703125" bestFit="1" customWidth="1"/>
    <col min="5629" max="5630" width="10.28515625" bestFit="1" customWidth="1"/>
    <col min="5631" max="5631" width="11" customWidth="1"/>
    <col min="5632" max="5632" width="10.28515625" bestFit="1" customWidth="1"/>
    <col min="5633" max="5633" width="11.42578125" customWidth="1"/>
    <col min="5634" max="5637" width="10.28515625" bestFit="1" customWidth="1"/>
    <col min="5638" max="5638" width="9.28515625" bestFit="1" customWidth="1"/>
    <col min="5882" max="5882" width="10.42578125" bestFit="1" customWidth="1"/>
    <col min="5883" max="5883" width="61.42578125" bestFit="1" customWidth="1"/>
    <col min="5884" max="5884" width="11.5703125" bestFit="1" customWidth="1"/>
    <col min="5885" max="5886" width="10.28515625" bestFit="1" customWidth="1"/>
    <col min="5887" max="5887" width="11" customWidth="1"/>
    <col min="5888" max="5888" width="10.28515625" bestFit="1" customWidth="1"/>
    <col min="5889" max="5889" width="11.42578125" customWidth="1"/>
    <col min="5890" max="5893" width="10.28515625" bestFit="1" customWidth="1"/>
    <col min="5894" max="5894" width="9.28515625" bestFit="1" customWidth="1"/>
    <col min="6138" max="6138" width="10.42578125" bestFit="1" customWidth="1"/>
    <col min="6139" max="6139" width="61.42578125" bestFit="1" customWidth="1"/>
    <col min="6140" max="6140" width="11.5703125" bestFit="1" customWidth="1"/>
    <col min="6141" max="6142" width="10.28515625" bestFit="1" customWidth="1"/>
    <col min="6143" max="6143" width="11" customWidth="1"/>
    <col min="6144" max="6144" width="10.28515625" bestFit="1" customWidth="1"/>
    <col min="6145" max="6145" width="11.42578125" customWidth="1"/>
    <col min="6146" max="6149" width="10.28515625" bestFit="1" customWidth="1"/>
    <col min="6150" max="6150" width="9.28515625" bestFit="1" customWidth="1"/>
    <col min="6394" max="6394" width="10.42578125" bestFit="1" customWidth="1"/>
    <col min="6395" max="6395" width="61.42578125" bestFit="1" customWidth="1"/>
    <col min="6396" max="6396" width="11.5703125" bestFit="1" customWidth="1"/>
    <col min="6397" max="6398" width="10.28515625" bestFit="1" customWidth="1"/>
    <col min="6399" max="6399" width="11" customWidth="1"/>
    <col min="6400" max="6400" width="10.28515625" bestFit="1" customWidth="1"/>
    <col min="6401" max="6401" width="11.42578125" customWidth="1"/>
    <col min="6402" max="6405" width="10.28515625" bestFit="1" customWidth="1"/>
    <col min="6406" max="6406" width="9.28515625" bestFit="1" customWidth="1"/>
    <col min="6650" max="6650" width="10.42578125" bestFit="1" customWidth="1"/>
    <col min="6651" max="6651" width="61.42578125" bestFit="1" customWidth="1"/>
    <col min="6652" max="6652" width="11.5703125" bestFit="1" customWidth="1"/>
    <col min="6653" max="6654" width="10.28515625" bestFit="1" customWidth="1"/>
    <col min="6655" max="6655" width="11" customWidth="1"/>
    <col min="6656" max="6656" width="10.28515625" bestFit="1" customWidth="1"/>
    <col min="6657" max="6657" width="11.42578125" customWidth="1"/>
    <col min="6658" max="6661" width="10.28515625" bestFit="1" customWidth="1"/>
    <col min="6662" max="6662" width="9.28515625" bestFit="1" customWidth="1"/>
    <col min="6906" max="6906" width="10.42578125" bestFit="1" customWidth="1"/>
    <col min="6907" max="6907" width="61.42578125" bestFit="1" customWidth="1"/>
    <col min="6908" max="6908" width="11.5703125" bestFit="1" customWidth="1"/>
    <col min="6909" max="6910" width="10.28515625" bestFit="1" customWidth="1"/>
    <col min="6911" max="6911" width="11" customWidth="1"/>
    <col min="6912" max="6912" width="10.28515625" bestFit="1" customWidth="1"/>
    <col min="6913" max="6913" width="11.42578125" customWidth="1"/>
    <col min="6914" max="6917" width="10.28515625" bestFit="1" customWidth="1"/>
    <col min="6918" max="6918" width="9.28515625" bestFit="1" customWidth="1"/>
    <col min="7162" max="7162" width="10.42578125" bestFit="1" customWidth="1"/>
    <col min="7163" max="7163" width="61.42578125" bestFit="1" customWidth="1"/>
    <col min="7164" max="7164" width="11.5703125" bestFit="1" customWidth="1"/>
    <col min="7165" max="7166" width="10.28515625" bestFit="1" customWidth="1"/>
    <col min="7167" max="7167" width="11" customWidth="1"/>
    <col min="7168" max="7168" width="10.28515625" bestFit="1" customWidth="1"/>
    <col min="7169" max="7169" width="11.42578125" customWidth="1"/>
    <col min="7170" max="7173" width="10.28515625" bestFit="1" customWidth="1"/>
    <col min="7174" max="7174" width="9.28515625" bestFit="1" customWidth="1"/>
    <col min="7418" max="7418" width="10.42578125" bestFit="1" customWidth="1"/>
    <col min="7419" max="7419" width="61.42578125" bestFit="1" customWidth="1"/>
    <col min="7420" max="7420" width="11.5703125" bestFit="1" customWidth="1"/>
    <col min="7421" max="7422" width="10.28515625" bestFit="1" customWidth="1"/>
    <col min="7423" max="7423" width="11" customWidth="1"/>
    <col min="7424" max="7424" width="10.28515625" bestFit="1" customWidth="1"/>
    <col min="7425" max="7425" width="11.42578125" customWidth="1"/>
    <col min="7426" max="7429" width="10.28515625" bestFit="1" customWidth="1"/>
    <col min="7430" max="7430" width="9.28515625" bestFit="1" customWidth="1"/>
    <col min="7674" max="7674" width="10.42578125" bestFit="1" customWidth="1"/>
    <col min="7675" max="7675" width="61.42578125" bestFit="1" customWidth="1"/>
    <col min="7676" max="7676" width="11.5703125" bestFit="1" customWidth="1"/>
    <col min="7677" max="7678" width="10.28515625" bestFit="1" customWidth="1"/>
    <col min="7679" max="7679" width="11" customWidth="1"/>
    <col min="7680" max="7680" width="10.28515625" bestFit="1" customWidth="1"/>
    <col min="7681" max="7681" width="11.42578125" customWidth="1"/>
    <col min="7682" max="7685" width="10.28515625" bestFit="1" customWidth="1"/>
    <col min="7686" max="7686" width="9.28515625" bestFit="1" customWidth="1"/>
    <col min="7930" max="7930" width="10.42578125" bestFit="1" customWidth="1"/>
    <col min="7931" max="7931" width="61.42578125" bestFit="1" customWidth="1"/>
    <col min="7932" max="7932" width="11.5703125" bestFit="1" customWidth="1"/>
    <col min="7933" max="7934" width="10.28515625" bestFit="1" customWidth="1"/>
    <col min="7935" max="7935" width="11" customWidth="1"/>
    <col min="7936" max="7936" width="10.28515625" bestFit="1" customWidth="1"/>
    <col min="7937" max="7937" width="11.42578125" customWidth="1"/>
    <col min="7938" max="7941" width="10.28515625" bestFit="1" customWidth="1"/>
    <col min="7942" max="7942" width="9.28515625" bestFit="1" customWidth="1"/>
    <col min="8186" max="8186" width="10.42578125" bestFit="1" customWidth="1"/>
    <col min="8187" max="8187" width="61.42578125" bestFit="1" customWidth="1"/>
    <col min="8188" max="8188" width="11.5703125" bestFit="1" customWidth="1"/>
    <col min="8189" max="8190" width="10.28515625" bestFit="1" customWidth="1"/>
    <col min="8191" max="8191" width="11" customWidth="1"/>
    <col min="8192" max="8192" width="10.28515625" bestFit="1" customWidth="1"/>
    <col min="8193" max="8193" width="11.42578125" customWidth="1"/>
    <col min="8194" max="8197" width="10.28515625" bestFit="1" customWidth="1"/>
    <col min="8198" max="8198" width="9.28515625" bestFit="1" customWidth="1"/>
    <col min="8442" max="8442" width="10.42578125" bestFit="1" customWidth="1"/>
    <col min="8443" max="8443" width="61.42578125" bestFit="1" customWidth="1"/>
    <col min="8444" max="8444" width="11.5703125" bestFit="1" customWidth="1"/>
    <col min="8445" max="8446" width="10.28515625" bestFit="1" customWidth="1"/>
    <col min="8447" max="8447" width="11" customWidth="1"/>
    <col min="8448" max="8448" width="10.28515625" bestFit="1" customWidth="1"/>
    <col min="8449" max="8449" width="11.42578125" customWidth="1"/>
    <col min="8450" max="8453" width="10.28515625" bestFit="1" customWidth="1"/>
    <col min="8454" max="8454" width="9.28515625" bestFit="1" customWidth="1"/>
    <col min="8698" max="8698" width="10.42578125" bestFit="1" customWidth="1"/>
    <col min="8699" max="8699" width="61.42578125" bestFit="1" customWidth="1"/>
    <col min="8700" max="8700" width="11.5703125" bestFit="1" customWidth="1"/>
    <col min="8701" max="8702" width="10.28515625" bestFit="1" customWidth="1"/>
    <col min="8703" max="8703" width="11" customWidth="1"/>
    <col min="8704" max="8704" width="10.28515625" bestFit="1" customWidth="1"/>
    <col min="8705" max="8705" width="11.42578125" customWidth="1"/>
    <col min="8706" max="8709" width="10.28515625" bestFit="1" customWidth="1"/>
    <col min="8710" max="8710" width="9.28515625" bestFit="1" customWidth="1"/>
    <col min="8954" max="8954" width="10.42578125" bestFit="1" customWidth="1"/>
    <col min="8955" max="8955" width="61.42578125" bestFit="1" customWidth="1"/>
    <col min="8956" max="8956" width="11.5703125" bestFit="1" customWidth="1"/>
    <col min="8957" max="8958" width="10.28515625" bestFit="1" customWidth="1"/>
    <col min="8959" max="8959" width="11" customWidth="1"/>
    <col min="8960" max="8960" width="10.28515625" bestFit="1" customWidth="1"/>
    <col min="8961" max="8961" width="11.42578125" customWidth="1"/>
    <col min="8962" max="8965" width="10.28515625" bestFit="1" customWidth="1"/>
    <col min="8966" max="8966" width="9.28515625" bestFit="1" customWidth="1"/>
    <col min="9210" max="9210" width="10.42578125" bestFit="1" customWidth="1"/>
    <col min="9211" max="9211" width="61.42578125" bestFit="1" customWidth="1"/>
    <col min="9212" max="9212" width="11.5703125" bestFit="1" customWidth="1"/>
    <col min="9213" max="9214" width="10.28515625" bestFit="1" customWidth="1"/>
    <col min="9215" max="9215" width="11" customWidth="1"/>
    <col min="9216" max="9216" width="10.28515625" bestFit="1" customWidth="1"/>
    <col min="9217" max="9217" width="11.42578125" customWidth="1"/>
    <col min="9218" max="9221" width="10.28515625" bestFit="1" customWidth="1"/>
    <col min="9222" max="9222" width="9.28515625" bestFit="1" customWidth="1"/>
    <col min="9466" max="9466" width="10.42578125" bestFit="1" customWidth="1"/>
    <col min="9467" max="9467" width="61.42578125" bestFit="1" customWidth="1"/>
    <col min="9468" max="9468" width="11.5703125" bestFit="1" customWidth="1"/>
    <col min="9469" max="9470" width="10.28515625" bestFit="1" customWidth="1"/>
    <col min="9471" max="9471" width="11" customWidth="1"/>
    <col min="9472" max="9472" width="10.28515625" bestFit="1" customWidth="1"/>
    <col min="9473" max="9473" width="11.42578125" customWidth="1"/>
    <col min="9474" max="9477" width="10.28515625" bestFit="1" customWidth="1"/>
    <col min="9478" max="9478" width="9.28515625" bestFit="1" customWidth="1"/>
    <col min="9722" max="9722" width="10.42578125" bestFit="1" customWidth="1"/>
    <col min="9723" max="9723" width="61.42578125" bestFit="1" customWidth="1"/>
    <col min="9724" max="9724" width="11.5703125" bestFit="1" customWidth="1"/>
    <col min="9725" max="9726" width="10.28515625" bestFit="1" customWidth="1"/>
    <col min="9727" max="9727" width="11" customWidth="1"/>
    <col min="9728" max="9728" width="10.28515625" bestFit="1" customWidth="1"/>
    <col min="9729" max="9729" width="11.42578125" customWidth="1"/>
    <col min="9730" max="9733" width="10.28515625" bestFit="1" customWidth="1"/>
    <col min="9734" max="9734" width="9.28515625" bestFit="1" customWidth="1"/>
    <col min="9978" max="9978" width="10.42578125" bestFit="1" customWidth="1"/>
    <col min="9979" max="9979" width="61.42578125" bestFit="1" customWidth="1"/>
    <col min="9980" max="9980" width="11.5703125" bestFit="1" customWidth="1"/>
    <col min="9981" max="9982" width="10.28515625" bestFit="1" customWidth="1"/>
    <col min="9983" max="9983" width="11" customWidth="1"/>
    <col min="9984" max="9984" width="10.28515625" bestFit="1" customWidth="1"/>
    <col min="9985" max="9985" width="11.42578125" customWidth="1"/>
    <col min="9986" max="9989" width="10.28515625" bestFit="1" customWidth="1"/>
    <col min="9990" max="9990" width="9.28515625" bestFit="1" customWidth="1"/>
    <col min="10234" max="10234" width="10.42578125" bestFit="1" customWidth="1"/>
    <col min="10235" max="10235" width="61.42578125" bestFit="1" customWidth="1"/>
    <col min="10236" max="10236" width="11.5703125" bestFit="1" customWidth="1"/>
    <col min="10237" max="10238" width="10.28515625" bestFit="1" customWidth="1"/>
    <col min="10239" max="10239" width="11" customWidth="1"/>
    <col min="10240" max="10240" width="10.28515625" bestFit="1" customWidth="1"/>
    <col min="10241" max="10241" width="11.42578125" customWidth="1"/>
    <col min="10242" max="10245" width="10.28515625" bestFit="1" customWidth="1"/>
    <col min="10246" max="10246" width="9.28515625" bestFit="1" customWidth="1"/>
    <col min="10490" max="10490" width="10.42578125" bestFit="1" customWidth="1"/>
    <col min="10491" max="10491" width="61.42578125" bestFit="1" customWidth="1"/>
    <col min="10492" max="10492" width="11.5703125" bestFit="1" customWidth="1"/>
    <col min="10493" max="10494" width="10.28515625" bestFit="1" customWidth="1"/>
    <col min="10495" max="10495" width="11" customWidth="1"/>
    <col min="10496" max="10496" width="10.28515625" bestFit="1" customWidth="1"/>
    <col min="10497" max="10497" width="11.42578125" customWidth="1"/>
    <col min="10498" max="10501" width="10.28515625" bestFit="1" customWidth="1"/>
    <col min="10502" max="10502" width="9.28515625" bestFit="1" customWidth="1"/>
    <col min="10746" max="10746" width="10.42578125" bestFit="1" customWidth="1"/>
    <col min="10747" max="10747" width="61.42578125" bestFit="1" customWidth="1"/>
    <col min="10748" max="10748" width="11.5703125" bestFit="1" customWidth="1"/>
    <col min="10749" max="10750" width="10.28515625" bestFit="1" customWidth="1"/>
    <col min="10751" max="10751" width="11" customWidth="1"/>
    <col min="10752" max="10752" width="10.28515625" bestFit="1" customWidth="1"/>
    <col min="10753" max="10753" width="11.42578125" customWidth="1"/>
    <col min="10754" max="10757" width="10.28515625" bestFit="1" customWidth="1"/>
    <col min="10758" max="10758" width="9.28515625" bestFit="1" customWidth="1"/>
    <col min="11002" max="11002" width="10.42578125" bestFit="1" customWidth="1"/>
    <col min="11003" max="11003" width="61.42578125" bestFit="1" customWidth="1"/>
    <col min="11004" max="11004" width="11.5703125" bestFit="1" customWidth="1"/>
    <col min="11005" max="11006" width="10.28515625" bestFit="1" customWidth="1"/>
    <col min="11007" max="11007" width="11" customWidth="1"/>
    <col min="11008" max="11008" width="10.28515625" bestFit="1" customWidth="1"/>
    <col min="11009" max="11009" width="11.42578125" customWidth="1"/>
    <col min="11010" max="11013" width="10.28515625" bestFit="1" customWidth="1"/>
    <col min="11014" max="11014" width="9.28515625" bestFit="1" customWidth="1"/>
    <col min="11258" max="11258" width="10.42578125" bestFit="1" customWidth="1"/>
    <col min="11259" max="11259" width="61.42578125" bestFit="1" customWidth="1"/>
    <col min="11260" max="11260" width="11.5703125" bestFit="1" customWidth="1"/>
    <col min="11261" max="11262" width="10.28515625" bestFit="1" customWidth="1"/>
    <col min="11263" max="11263" width="11" customWidth="1"/>
    <col min="11264" max="11264" width="10.28515625" bestFit="1" customWidth="1"/>
    <col min="11265" max="11265" width="11.42578125" customWidth="1"/>
    <col min="11266" max="11269" width="10.28515625" bestFit="1" customWidth="1"/>
    <col min="11270" max="11270" width="9.28515625" bestFit="1" customWidth="1"/>
    <col min="11514" max="11514" width="10.42578125" bestFit="1" customWidth="1"/>
    <col min="11515" max="11515" width="61.42578125" bestFit="1" customWidth="1"/>
    <col min="11516" max="11516" width="11.5703125" bestFit="1" customWidth="1"/>
    <col min="11517" max="11518" width="10.28515625" bestFit="1" customWidth="1"/>
    <col min="11519" max="11519" width="11" customWidth="1"/>
    <col min="11520" max="11520" width="10.28515625" bestFit="1" customWidth="1"/>
    <col min="11521" max="11521" width="11.42578125" customWidth="1"/>
    <col min="11522" max="11525" width="10.28515625" bestFit="1" customWidth="1"/>
    <col min="11526" max="11526" width="9.28515625" bestFit="1" customWidth="1"/>
    <col min="11770" max="11770" width="10.42578125" bestFit="1" customWidth="1"/>
    <col min="11771" max="11771" width="61.42578125" bestFit="1" customWidth="1"/>
    <col min="11772" max="11772" width="11.5703125" bestFit="1" customWidth="1"/>
    <col min="11773" max="11774" width="10.28515625" bestFit="1" customWidth="1"/>
    <col min="11775" max="11775" width="11" customWidth="1"/>
    <col min="11776" max="11776" width="10.28515625" bestFit="1" customWidth="1"/>
    <col min="11777" max="11777" width="11.42578125" customWidth="1"/>
    <col min="11778" max="11781" width="10.28515625" bestFit="1" customWidth="1"/>
    <col min="11782" max="11782" width="9.28515625" bestFit="1" customWidth="1"/>
    <col min="12026" max="12026" width="10.42578125" bestFit="1" customWidth="1"/>
    <col min="12027" max="12027" width="61.42578125" bestFit="1" customWidth="1"/>
    <col min="12028" max="12028" width="11.5703125" bestFit="1" customWidth="1"/>
    <col min="12029" max="12030" width="10.28515625" bestFit="1" customWidth="1"/>
    <col min="12031" max="12031" width="11" customWidth="1"/>
    <col min="12032" max="12032" width="10.28515625" bestFit="1" customWidth="1"/>
    <col min="12033" max="12033" width="11.42578125" customWidth="1"/>
    <col min="12034" max="12037" width="10.28515625" bestFit="1" customWidth="1"/>
    <col min="12038" max="12038" width="9.28515625" bestFit="1" customWidth="1"/>
    <col min="12282" max="12282" width="10.42578125" bestFit="1" customWidth="1"/>
    <col min="12283" max="12283" width="61.42578125" bestFit="1" customWidth="1"/>
    <col min="12284" max="12284" width="11.5703125" bestFit="1" customWidth="1"/>
    <col min="12285" max="12286" width="10.28515625" bestFit="1" customWidth="1"/>
    <col min="12287" max="12287" width="11" customWidth="1"/>
    <col min="12288" max="12288" width="10.28515625" bestFit="1" customWidth="1"/>
    <col min="12289" max="12289" width="11.42578125" customWidth="1"/>
    <col min="12290" max="12293" width="10.28515625" bestFit="1" customWidth="1"/>
    <col min="12294" max="12294" width="9.28515625" bestFit="1" customWidth="1"/>
    <col min="12538" max="12538" width="10.42578125" bestFit="1" customWidth="1"/>
    <col min="12539" max="12539" width="61.42578125" bestFit="1" customWidth="1"/>
    <col min="12540" max="12540" width="11.5703125" bestFit="1" customWidth="1"/>
    <col min="12541" max="12542" width="10.28515625" bestFit="1" customWidth="1"/>
    <col min="12543" max="12543" width="11" customWidth="1"/>
    <col min="12544" max="12544" width="10.28515625" bestFit="1" customWidth="1"/>
    <col min="12545" max="12545" width="11.42578125" customWidth="1"/>
    <col min="12546" max="12549" width="10.28515625" bestFit="1" customWidth="1"/>
    <col min="12550" max="12550" width="9.28515625" bestFit="1" customWidth="1"/>
    <col min="12794" max="12794" width="10.42578125" bestFit="1" customWidth="1"/>
    <col min="12795" max="12795" width="61.42578125" bestFit="1" customWidth="1"/>
    <col min="12796" max="12796" width="11.5703125" bestFit="1" customWidth="1"/>
    <col min="12797" max="12798" width="10.28515625" bestFit="1" customWidth="1"/>
    <col min="12799" max="12799" width="11" customWidth="1"/>
    <col min="12800" max="12800" width="10.28515625" bestFit="1" customWidth="1"/>
    <col min="12801" max="12801" width="11.42578125" customWidth="1"/>
    <col min="12802" max="12805" width="10.28515625" bestFit="1" customWidth="1"/>
    <col min="12806" max="12806" width="9.28515625" bestFit="1" customWidth="1"/>
    <col min="13050" max="13050" width="10.42578125" bestFit="1" customWidth="1"/>
    <col min="13051" max="13051" width="61.42578125" bestFit="1" customWidth="1"/>
    <col min="13052" max="13052" width="11.5703125" bestFit="1" customWidth="1"/>
    <col min="13053" max="13054" width="10.28515625" bestFit="1" customWidth="1"/>
    <col min="13055" max="13055" width="11" customWidth="1"/>
    <col min="13056" max="13056" width="10.28515625" bestFit="1" customWidth="1"/>
    <col min="13057" max="13057" width="11.42578125" customWidth="1"/>
    <col min="13058" max="13061" width="10.28515625" bestFit="1" customWidth="1"/>
    <col min="13062" max="13062" width="9.28515625" bestFit="1" customWidth="1"/>
    <col min="13306" max="13306" width="10.42578125" bestFit="1" customWidth="1"/>
    <col min="13307" max="13307" width="61.42578125" bestFit="1" customWidth="1"/>
    <col min="13308" max="13308" width="11.5703125" bestFit="1" customWidth="1"/>
    <col min="13309" max="13310" width="10.28515625" bestFit="1" customWidth="1"/>
    <col min="13311" max="13311" width="11" customWidth="1"/>
    <col min="13312" max="13312" width="10.28515625" bestFit="1" customWidth="1"/>
    <col min="13313" max="13313" width="11.42578125" customWidth="1"/>
    <col min="13314" max="13317" width="10.28515625" bestFit="1" customWidth="1"/>
    <col min="13318" max="13318" width="9.28515625" bestFit="1" customWidth="1"/>
    <col min="13562" max="13562" width="10.42578125" bestFit="1" customWidth="1"/>
    <col min="13563" max="13563" width="61.42578125" bestFit="1" customWidth="1"/>
    <col min="13564" max="13564" width="11.5703125" bestFit="1" customWidth="1"/>
    <col min="13565" max="13566" width="10.28515625" bestFit="1" customWidth="1"/>
    <col min="13567" max="13567" width="11" customWidth="1"/>
    <col min="13568" max="13568" width="10.28515625" bestFit="1" customWidth="1"/>
    <col min="13569" max="13569" width="11.42578125" customWidth="1"/>
    <col min="13570" max="13573" width="10.28515625" bestFit="1" customWidth="1"/>
    <col min="13574" max="13574" width="9.28515625" bestFit="1" customWidth="1"/>
    <col min="13818" max="13818" width="10.42578125" bestFit="1" customWidth="1"/>
    <col min="13819" max="13819" width="61.42578125" bestFit="1" customWidth="1"/>
    <col min="13820" max="13820" width="11.5703125" bestFit="1" customWidth="1"/>
    <col min="13821" max="13822" width="10.28515625" bestFit="1" customWidth="1"/>
    <col min="13823" max="13823" width="11" customWidth="1"/>
    <col min="13824" max="13824" width="10.28515625" bestFit="1" customWidth="1"/>
    <col min="13825" max="13825" width="11.42578125" customWidth="1"/>
    <col min="13826" max="13829" width="10.28515625" bestFit="1" customWidth="1"/>
    <col min="13830" max="13830" width="9.28515625" bestFit="1" customWidth="1"/>
    <col min="14074" max="14074" width="10.42578125" bestFit="1" customWidth="1"/>
    <col min="14075" max="14075" width="61.42578125" bestFit="1" customWidth="1"/>
    <col min="14076" max="14076" width="11.5703125" bestFit="1" customWidth="1"/>
    <col min="14077" max="14078" width="10.28515625" bestFit="1" customWidth="1"/>
    <col min="14079" max="14079" width="11" customWidth="1"/>
    <col min="14080" max="14080" width="10.28515625" bestFit="1" customWidth="1"/>
    <col min="14081" max="14081" width="11.42578125" customWidth="1"/>
    <col min="14082" max="14085" width="10.28515625" bestFit="1" customWidth="1"/>
    <col min="14086" max="14086" width="9.28515625" bestFit="1" customWidth="1"/>
    <col min="14330" max="14330" width="10.42578125" bestFit="1" customWidth="1"/>
    <col min="14331" max="14331" width="61.42578125" bestFit="1" customWidth="1"/>
    <col min="14332" max="14332" width="11.5703125" bestFit="1" customWidth="1"/>
    <col min="14333" max="14334" width="10.28515625" bestFit="1" customWidth="1"/>
    <col min="14335" max="14335" width="11" customWidth="1"/>
    <col min="14336" max="14336" width="10.28515625" bestFit="1" customWidth="1"/>
    <col min="14337" max="14337" width="11.42578125" customWidth="1"/>
    <col min="14338" max="14341" width="10.28515625" bestFit="1" customWidth="1"/>
    <col min="14342" max="14342" width="9.28515625" bestFit="1" customWidth="1"/>
    <col min="14586" max="14586" width="10.42578125" bestFit="1" customWidth="1"/>
    <col min="14587" max="14587" width="61.42578125" bestFit="1" customWidth="1"/>
    <col min="14588" max="14588" width="11.5703125" bestFit="1" customWidth="1"/>
    <col min="14589" max="14590" width="10.28515625" bestFit="1" customWidth="1"/>
    <col min="14591" max="14591" width="11" customWidth="1"/>
    <col min="14592" max="14592" width="10.28515625" bestFit="1" customWidth="1"/>
    <col min="14593" max="14593" width="11.42578125" customWidth="1"/>
    <col min="14594" max="14597" width="10.28515625" bestFit="1" customWidth="1"/>
    <col min="14598" max="14598" width="9.28515625" bestFit="1" customWidth="1"/>
    <col min="14842" max="14842" width="10.42578125" bestFit="1" customWidth="1"/>
    <col min="14843" max="14843" width="61.42578125" bestFit="1" customWidth="1"/>
    <col min="14844" max="14844" width="11.5703125" bestFit="1" customWidth="1"/>
    <col min="14845" max="14846" width="10.28515625" bestFit="1" customWidth="1"/>
    <col min="14847" max="14847" width="11" customWidth="1"/>
    <col min="14848" max="14848" width="10.28515625" bestFit="1" customWidth="1"/>
    <col min="14849" max="14849" width="11.42578125" customWidth="1"/>
    <col min="14850" max="14853" width="10.28515625" bestFit="1" customWidth="1"/>
    <col min="14854" max="14854" width="9.28515625" bestFit="1" customWidth="1"/>
    <col min="15098" max="15098" width="10.42578125" bestFit="1" customWidth="1"/>
    <col min="15099" max="15099" width="61.42578125" bestFit="1" customWidth="1"/>
    <col min="15100" max="15100" width="11.5703125" bestFit="1" customWidth="1"/>
    <col min="15101" max="15102" width="10.28515625" bestFit="1" customWidth="1"/>
    <col min="15103" max="15103" width="11" customWidth="1"/>
    <col min="15104" max="15104" width="10.28515625" bestFit="1" customWidth="1"/>
    <col min="15105" max="15105" width="11.42578125" customWidth="1"/>
    <col min="15106" max="15109" width="10.28515625" bestFit="1" customWidth="1"/>
    <col min="15110" max="15110" width="9.28515625" bestFit="1" customWidth="1"/>
    <col min="15354" max="15354" width="10.42578125" bestFit="1" customWidth="1"/>
    <col min="15355" max="15355" width="61.42578125" bestFit="1" customWidth="1"/>
    <col min="15356" max="15356" width="11.5703125" bestFit="1" customWidth="1"/>
    <col min="15357" max="15358" width="10.28515625" bestFit="1" customWidth="1"/>
    <col min="15359" max="15359" width="11" customWidth="1"/>
    <col min="15360" max="15360" width="10.28515625" bestFit="1" customWidth="1"/>
    <col min="15361" max="15361" width="11.42578125" customWidth="1"/>
    <col min="15362" max="15365" width="10.28515625" bestFit="1" customWidth="1"/>
    <col min="15366" max="15366" width="9.28515625" bestFit="1" customWidth="1"/>
    <col min="15610" max="15610" width="10.42578125" bestFit="1" customWidth="1"/>
    <col min="15611" max="15611" width="61.42578125" bestFit="1" customWidth="1"/>
    <col min="15612" max="15612" width="11.5703125" bestFit="1" customWidth="1"/>
    <col min="15613" max="15614" width="10.28515625" bestFit="1" customWidth="1"/>
    <col min="15615" max="15615" width="11" customWidth="1"/>
    <col min="15616" max="15616" width="10.28515625" bestFit="1" customWidth="1"/>
    <col min="15617" max="15617" width="11.42578125" customWidth="1"/>
    <col min="15618" max="15621" width="10.28515625" bestFit="1" customWidth="1"/>
    <col min="15622" max="15622" width="9.28515625" bestFit="1" customWidth="1"/>
    <col min="15866" max="15866" width="10.42578125" bestFit="1" customWidth="1"/>
    <col min="15867" max="15867" width="61.42578125" bestFit="1" customWidth="1"/>
    <col min="15868" max="15868" width="11.5703125" bestFit="1" customWidth="1"/>
    <col min="15869" max="15870" width="10.28515625" bestFit="1" customWidth="1"/>
    <col min="15871" max="15871" width="11" customWidth="1"/>
    <col min="15872" max="15872" width="10.28515625" bestFit="1" customWidth="1"/>
    <col min="15873" max="15873" width="11.42578125" customWidth="1"/>
    <col min="15874" max="15877" width="10.28515625" bestFit="1" customWidth="1"/>
    <col min="15878" max="15878" width="9.28515625" bestFit="1" customWidth="1"/>
    <col min="16122" max="16122" width="10.42578125" bestFit="1" customWidth="1"/>
    <col min="16123" max="16123" width="61.42578125" bestFit="1" customWidth="1"/>
    <col min="16124" max="16124" width="11.5703125" bestFit="1" customWidth="1"/>
    <col min="16125" max="16126" width="10.28515625" bestFit="1" customWidth="1"/>
    <col min="16127" max="16127" width="11" customWidth="1"/>
    <col min="16128" max="16128" width="10.28515625" bestFit="1" customWidth="1"/>
    <col min="16129" max="16129" width="11.42578125" customWidth="1"/>
    <col min="16130" max="16133" width="10.28515625" bestFit="1" customWidth="1"/>
    <col min="16134" max="16134" width="9.28515625" bestFit="1" customWidth="1"/>
  </cols>
  <sheetData>
    <row r="1" spans="1:8">
      <c r="A1" s="131" t="s">
        <v>60</v>
      </c>
      <c r="B1" s="131"/>
      <c r="C1" s="131"/>
      <c r="D1" s="131"/>
      <c r="E1" s="131"/>
      <c r="F1" s="131"/>
    </row>
    <row r="2" spans="1:8">
      <c r="A2" s="133" t="s">
        <v>1</v>
      </c>
      <c r="B2" s="133"/>
      <c r="C2" s="133"/>
      <c r="D2" s="133"/>
      <c r="E2" s="133"/>
      <c r="F2" s="8"/>
    </row>
    <row r="3" spans="1:8">
      <c r="A3" s="134" t="s">
        <v>88</v>
      </c>
      <c r="B3" s="134"/>
      <c r="C3" s="134"/>
      <c r="D3" s="134"/>
      <c r="E3" s="134"/>
      <c r="F3" s="8" t="s">
        <v>90</v>
      </c>
    </row>
    <row r="4" spans="1:8" ht="15" customHeight="1" thickBot="1">
      <c r="A4" s="127" t="s">
        <v>43</v>
      </c>
      <c r="B4" s="127"/>
      <c r="C4" s="127"/>
      <c r="D4" s="127"/>
      <c r="E4" s="139" t="s">
        <v>61</v>
      </c>
      <c r="F4" s="139"/>
    </row>
    <row r="5" spans="1:8" ht="15.75" thickBot="1">
      <c r="A5" s="127" t="s">
        <v>62</v>
      </c>
      <c r="B5" s="127"/>
      <c r="C5" s="127"/>
      <c r="D5" s="127"/>
      <c r="E5" s="139"/>
      <c r="F5" s="139"/>
      <c r="H5" s="81"/>
    </row>
    <row r="6" spans="1:8">
      <c r="A6" s="127" t="s">
        <v>63</v>
      </c>
      <c r="B6" s="127"/>
      <c r="C6" s="127"/>
      <c r="D6" s="127"/>
      <c r="E6" s="139"/>
      <c r="F6" s="139"/>
    </row>
    <row r="7" spans="1:8" ht="15.75" thickBot="1">
      <c r="A7" s="135" t="s">
        <v>64</v>
      </c>
      <c r="B7" s="136"/>
      <c r="C7" s="136"/>
      <c r="D7" s="136"/>
      <c r="E7" s="136"/>
      <c r="F7" s="136"/>
    </row>
    <row r="8" spans="1:8" ht="15.75" thickBot="1">
      <c r="A8" s="67"/>
      <c r="B8" s="67"/>
      <c r="C8" s="67"/>
      <c r="D8" s="67"/>
      <c r="E8" s="67"/>
      <c r="F8" s="67"/>
    </row>
    <row r="9" spans="1:8" ht="15.75" thickBot="1">
      <c r="A9" s="68" t="s">
        <v>11</v>
      </c>
      <c r="B9" s="69" t="s">
        <v>65</v>
      </c>
      <c r="C9" s="69" t="s">
        <v>66</v>
      </c>
      <c r="D9" s="69">
        <v>1</v>
      </c>
      <c r="E9" s="69">
        <v>2</v>
      </c>
      <c r="F9" s="69">
        <v>3</v>
      </c>
    </row>
    <row r="10" spans="1:8">
      <c r="A10" s="70"/>
      <c r="B10" s="153"/>
      <c r="C10" s="71"/>
      <c r="D10" s="72"/>
      <c r="E10" s="72"/>
      <c r="F10" s="72"/>
    </row>
    <row r="11" spans="1:8">
      <c r="A11" s="73">
        <v>1</v>
      </c>
      <c r="B11" s="154" t="s">
        <v>14</v>
      </c>
      <c r="C11" s="113">
        <f>Plan1!I11</f>
        <v>31334.38929372</v>
      </c>
      <c r="D11" s="75">
        <v>1</v>
      </c>
      <c r="E11" s="76"/>
      <c r="F11" s="77"/>
    </row>
    <row r="12" spans="1:8">
      <c r="A12" s="73"/>
      <c r="B12" s="155"/>
      <c r="C12" s="113"/>
      <c r="D12" s="120">
        <f>C11*D11</f>
        <v>31334.38929372</v>
      </c>
      <c r="E12" s="78"/>
      <c r="F12" s="77"/>
    </row>
    <row r="13" spans="1:8">
      <c r="A13" s="73">
        <v>2</v>
      </c>
      <c r="B13" s="156" t="s">
        <v>46</v>
      </c>
      <c r="C13" s="113">
        <f>Plan1!I22</f>
        <v>58886.756266029995</v>
      </c>
      <c r="D13" s="79">
        <v>0.4</v>
      </c>
      <c r="E13" s="79">
        <v>0.4</v>
      </c>
      <c r="F13" s="112">
        <v>0.2</v>
      </c>
    </row>
    <row r="14" spans="1:8">
      <c r="A14" s="73"/>
      <c r="B14" s="155"/>
      <c r="C14" s="113"/>
      <c r="D14" s="120">
        <f>$C13*D13</f>
        <v>23554.702506411999</v>
      </c>
      <c r="E14" s="120">
        <f>$C13*E13</f>
        <v>23554.702506411999</v>
      </c>
      <c r="F14" s="120">
        <f>F13*C13</f>
        <v>11777.351253205999</v>
      </c>
    </row>
    <row r="15" spans="1:8">
      <c r="A15" s="73">
        <v>3</v>
      </c>
      <c r="B15" s="119" t="s">
        <v>55</v>
      </c>
      <c r="C15" s="113">
        <f>Plan1!I26</f>
        <v>39731.347937159997</v>
      </c>
      <c r="D15" s="80"/>
      <c r="E15" s="79">
        <v>0.7</v>
      </c>
      <c r="F15" s="79">
        <v>0.3</v>
      </c>
    </row>
    <row r="16" spans="1:8">
      <c r="A16" s="73"/>
      <c r="B16" s="119"/>
      <c r="C16" s="113"/>
      <c r="D16" s="80"/>
      <c r="E16" s="121">
        <f>E15*C15</f>
        <v>27811.943556011996</v>
      </c>
      <c r="F16" s="121">
        <f>F15*C15</f>
        <v>11919.404381147999</v>
      </c>
    </row>
    <row r="17" spans="1:8">
      <c r="A17" s="73">
        <v>4</v>
      </c>
      <c r="B17" s="157" t="s">
        <v>111</v>
      </c>
      <c r="C17" s="113">
        <f>Plan1!I40</f>
        <v>8437.2074309999989</v>
      </c>
      <c r="D17" s="80"/>
      <c r="E17" s="79">
        <v>0.5</v>
      </c>
      <c r="F17" s="79">
        <v>0.5</v>
      </c>
    </row>
    <row r="18" spans="1:8">
      <c r="A18" s="73"/>
      <c r="B18" s="155"/>
      <c r="C18" s="113"/>
      <c r="D18" s="78"/>
      <c r="E18" s="120">
        <f>E17*C17</f>
        <v>4218.6037154999995</v>
      </c>
      <c r="F18" s="120">
        <f>F17*C17</f>
        <v>4218.6037154999995</v>
      </c>
    </row>
    <row r="19" spans="1:8">
      <c r="A19" s="73">
        <v>5</v>
      </c>
      <c r="B19" s="156" t="s">
        <v>36</v>
      </c>
      <c r="C19" s="113">
        <f>Plan1!I43</f>
        <v>905.12297545999991</v>
      </c>
      <c r="D19" s="77"/>
      <c r="E19" s="79"/>
      <c r="F19" s="79">
        <v>1</v>
      </c>
    </row>
    <row r="20" spans="1:8" ht="15.75" thickBot="1">
      <c r="A20" s="73"/>
      <c r="B20" s="155"/>
      <c r="C20" s="74"/>
      <c r="D20" s="77"/>
      <c r="E20" s="78"/>
      <c r="F20" s="120">
        <f>C19*F19</f>
        <v>905.12297545999991</v>
      </c>
    </row>
    <row r="21" spans="1:8" ht="15.75" thickBot="1">
      <c r="A21" s="137" t="s">
        <v>67</v>
      </c>
      <c r="B21" s="138"/>
      <c r="C21" s="123">
        <f>C19+C17+C15+C14+C13+C11</f>
        <v>139294.82390337001</v>
      </c>
      <c r="D21" s="124">
        <f>D14+D12</f>
        <v>54889.091800131995</v>
      </c>
      <c r="E21" s="124">
        <f>E18+E16+E14</f>
        <v>55585.249777923993</v>
      </c>
      <c r="F21" s="124">
        <f>F20+F18+F16+F14</f>
        <v>28820.482325313998</v>
      </c>
      <c r="H21" s="122"/>
    </row>
  </sheetData>
  <mergeCells count="9">
    <mergeCell ref="A7:F7"/>
    <mergeCell ref="A21:B21"/>
    <mergeCell ref="A1:F1"/>
    <mergeCell ref="A2:E2"/>
    <mergeCell ref="A3:E3"/>
    <mergeCell ref="A4:D4"/>
    <mergeCell ref="E4:F6"/>
    <mergeCell ref="A5:D5"/>
    <mergeCell ref="A6:D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tabSelected="1" topLeftCell="A25" workbookViewId="0">
      <selection activeCell="F35" sqref="F35"/>
    </sheetView>
  </sheetViews>
  <sheetFormatPr defaultRowHeight="15"/>
  <cols>
    <col min="1" max="1" width="8.5703125" style="108" customWidth="1"/>
    <col min="2" max="2" width="13.28515625" style="108" customWidth="1"/>
    <col min="3" max="3" width="13.5703125" style="108" customWidth="1"/>
    <col min="4" max="4" width="55.5703125" customWidth="1"/>
    <col min="5" max="5" width="7" style="108" customWidth="1"/>
    <col min="6" max="6" width="10.140625" style="109" customWidth="1"/>
    <col min="7" max="7" width="49" style="110" customWidth="1"/>
    <col min="8" max="8" width="11.5703125" bestFit="1" customWidth="1"/>
  </cols>
  <sheetData>
    <row r="1" spans="1:7">
      <c r="A1" s="141" t="s">
        <v>76</v>
      </c>
      <c r="B1" s="141"/>
      <c r="C1" s="141"/>
      <c r="D1" s="141"/>
      <c r="E1" s="141"/>
      <c r="F1" s="141"/>
      <c r="G1" s="141"/>
    </row>
    <row r="2" spans="1:7">
      <c r="A2" s="141"/>
      <c r="B2" s="141"/>
      <c r="C2" s="141"/>
      <c r="D2" s="141"/>
      <c r="E2" s="141"/>
      <c r="F2" s="141"/>
      <c r="G2" s="141"/>
    </row>
    <row r="3" spans="1:7">
      <c r="A3" s="82" t="s">
        <v>11</v>
      </c>
      <c r="B3" s="10" t="s">
        <v>12</v>
      </c>
      <c r="C3" s="10" t="s">
        <v>13</v>
      </c>
      <c r="D3" s="82" t="s">
        <v>65</v>
      </c>
      <c r="E3" s="82" t="s">
        <v>68</v>
      </c>
      <c r="F3" s="82" t="s">
        <v>16</v>
      </c>
      <c r="G3" s="83" t="s">
        <v>69</v>
      </c>
    </row>
    <row r="4" spans="1:7" s="87" customFormat="1">
      <c r="A4" s="84"/>
      <c r="B4" s="84"/>
      <c r="C4" s="84"/>
      <c r="D4" s="85" t="s">
        <v>70</v>
      </c>
      <c r="E4" s="85"/>
      <c r="F4" s="84"/>
      <c r="G4" s="86"/>
    </row>
    <row r="5" spans="1:7" s="87" customFormat="1">
      <c r="A5" s="85"/>
      <c r="B5" s="88"/>
      <c r="C5" s="89"/>
      <c r="D5" s="90" t="s">
        <v>14</v>
      </c>
      <c r="E5" s="64"/>
      <c r="F5" s="91"/>
      <c r="G5" s="92"/>
    </row>
    <row r="6" spans="1:7" s="87" customFormat="1" ht="56.25">
      <c r="A6" s="17" t="s">
        <v>20</v>
      </c>
      <c r="B6" s="93" t="s">
        <v>21</v>
      </c>
      <c r="C6" s="18" t="s">
        <v>22</v>
      </c>
      <c r="D6" s="19" t="s">
        <v>42</v>
      </c>
      <c r="E6" s="17" t="s">
        <v>71</v>
      </c>
      <c r="F6" s="20">
        <v>4.5</v>
      </c>
      <c r="G6" s="94" t="s">
        <v>72</v>
      </c>
    </row>
    <row r="7" spans="1:7" s="87" customFormat="1" ht="30">
      <c r="A7" s="17" t="s">
        <v>73</v>
      </c>
      <c r="B7" s="55" t="s">
        <v>80</v>
      </c>
      <c r="C7" s="18" t="s">
        <v>22</v>
      </c>
      <c r="D7" s="19" t="s">
        <v>81</v>
      </c>
      <c r="E7" s="28" t="s">
        <v>25</v>
      </c>
      <c r="F7" s="20">
        <v>351</v>
      </c>
      <c r="G7" s="94" t="s">
        <v>153</v>
      </c>
    </row>
    <row r="8" spans="1:7" s="87" customFormat="1" ht="22.5">
      <c r="A8" s="28" t="s">
        <v>24</v>
      </c>
      <c r="B8" s="38" t="s">
        <v>45</v>
      </c>
      <c r="C8" s="18" t="s">
        <v>22</v>
      </c>
      <c r="D8" s="40" t="s">
        <v>44</v>
      </c>
      <c r="E8" s="28" t="s">
        <v>35</v>
      </c>
      <c r="F8" s="52">
        <v>7.12</v>
      </c>
      <c r="G8" s="94" t="s">
        <v>154</v>
      </c>
    </row>
    <row r="9" spans="1:7" s="87" customFormat="1">
      <c r="A9" s="29" t="s">
        <v>26</v>
      </c>
      <c r="B9" s="62"/>
      <c r="C9" s="95"/>
      <c r="D9" s="111" t="s">
        <v>46</v>
      </c>
      <c r="E9" s="62"/>
      <c r="F9" s="96"/>
      <c r="G9" s="92"/>
    </row>
    <row r="10" spans="1:7" s="87" customFormat="1" ht="60">
      <c r="A10" s="34" t="s">
        <v>27</v>
      </c>
      <c r="B10" s="41" t="s">
        <v>50</v>
      </c>
      <c r="C10" s="18" t="s">
        <v>22</v>
      </c>
      <c r="D10" s="40" t="s">
        <v>49</v>
      </c>
      <c r="E10" s="28" t="s">
        <v>25</v>
      </c>
      <c r="F10" s="20">
        <v>592.79</v>
      </c>
      <c r="G10" s="94" t="s">
        <v>78</v>
      </c>
    </row>
    <row r="11" spans="1:7" s="87" customFormat="1" ht="34.5">
      <c r="A11" s="28" t="s">
        <v>28</v>
      </c>
      <c r="B11" s="57">
        <v>21012</v>
      </c>
      <c r="C11" s="18" t="s">
        <v>107</v>
      </c>
      <c r="D11" s="58" t="s">
        <v>52</v>
      </c>
      <c r="E11" s="17" t="s">
        <v>109</v>
      </c>
      <c r="F11" s="20">
        <v>96</v>
      </c>
      <c r="G11" s="97" t="s">
        <v>155</v>
      </c>
    </row>
    <row r="12" spans="1:7" ht="34.5">
      <c r="A12" s="28" t="s">
        <v>30</v>
      </c>
      <c r="B12" s="59">
        <v>21010</v>
      </c>
      <c r="C12" s="18" t="s">
        <v>107</v>
      </c>
      <c r="D12" s="58" t="s">
        <v>53</v>
      </c>
      <c r="E12" s="17" t="s">
        <v>109</v>
      </c>
      <c r="F12" s="20">
        <v>468</v>
      </c>
      <c r="G12" s="98" t="s">
        <v>156</v>
      </c>
    </row>
    <row r="13" spans="1:7" ht="60">
      <c r="A13" s="28" t="s">
        <v>31</v>
      </c>
      <c r="B13" s="28"/>
      <c r="C13" s="28" t="s">
        <v>51</v>
      </c>
      <c r="D13" s="36" t="s">
        <v>54</v>
      </c>
      <c r="E13" s="17" t="s">
        <v>25</v>
      </c>
      <c r="F13" s="20">
        <v>592.79</v>
      </c>
      <c r="G13" s="94" t="s">
        <v>78</v>
      </c>
    </row>
    <row r="14" spans="1:7">
      <c r="A14" s="28" t="s">
        <v>32</v>
      </c>
      <c r="B14" s="114" t="s">
        <v>105</v>
      </c>
      <c r="C14" s="18" t="s">
        <v>22</v>
      </c>
      <c r="D14" s="36" t="s">
        <v>106</v>
      </c>
      <c r="E14" s="17" t="s">
        <v>82</v>
      </c>
      <c r="F14" s="20">
        <v>10</v>
      </c>
      <c r="G14" s="94" t="s">
        <v>157</v>
      </c>
    </row>
    <row r="15" spans="1:7" ht="22.5">
      <c r="A15" s="28" t="s">
        <v>33</v>
      </c>
      <c r="B15" s="114" t="s">
        <v>92</v>
      </c>
      <c r="C15" s="18" t="s">
        <v>22</v>
      </c>
      <c r="D15" s="36" t="s">
        <v>93</v>
      </c>
      <c r="E15" s="17" t="s">
        <v>35</v>
      </c>
      <c r="F15" s="20">
        <v>200</v>
      </c>
      <c r="G15" s="94" t="s">
        <v>95</v>
      </c>
    </row>
    <row r="16" spans="1:7">
      <c r="A16" s="28" t="s">
        <v>34</v>
      </c>
      <c r="B16" s="114" t="s">
        <v>103</v>
      </c>
      <c r="C16" s="18" t="s">
        <v>22</v>
      </c>
      <c r="D16" s="36" t="s">
        <v>104</v>
      </c>
      <c r="E16" s="17" t="s">
        <v>35</v>
      </c>
      <c r="F16" s="20">
        <v>63</v>
      </c>
      <c r="G16" s="94" t="s">
        <v>158</v>
      </c>
    </row>
    <row r="17" spans="1:8">
      <c r="A17" s="28" t="s">
        <v>91</v>
      </c>
      <c r="B17" s="114" t="s">
        <v>101</v>
      </c>
      <c r="C17" s="18" t="s">
        <v>22</v>
      </c>
      <c r="D17" s="36" t="s">
        <v>102</v>
      </c>
      <c r="E17" s="17" t="s">
        <v>25</v>
      </c>
      <c r="F17" s="20">
        <v>463.3</v>
      </c>
      <c r="G17" s="94" t="s">
        <v>159</v>
      </c>
    </row>
    <row r="18" spans="1:8" ht="60">
      <c r="A18" s="28" t="s">
        <v>94</v>
      </c>
      <c r="B18" s="114" t="s">
        <v>48</v>
      </c>
      <c r="C18" s="18" t="s">
        <v>22</v>
      </c>
      <c r="D18" s="36" t="s">
        <v>47</v>
      </c>
      <c r="E18" s="17" t="s">
        <v>25</v>
      </c>
      <c r="F18" s="20">
        <v>592.79</v>
      </c>
      <c r="G18" s="94" t="s">
        <v>78</v>
      </c>
    </row>
    <row r="19" spans="1:8">
      <c r="A19" s="27" t="s">
        <v>83</v>
      </c>
      <c r="B19" s="99"/>
      <c r="C19" s="100"/>
      <c r="D19" s="63" t="s">
        <v>55</v>
      </c>
      <c r="E19" s="64"/>
      <c r="F19" s="101"/>
      <c r="G19" s="102"/>
    </row>
    <row r="20" spans="1:8" ht="45">
      <c r="A20" s="28" t="s">
        <v>84</v>
      </c>
      <c r="B20" s="28"/>
      <c r="C20" s="28" t="s">
        <v>51</v>
      </c>
      <c r="D20" s="36" t="s">
        <v>56</v>
      </c>
      <c r="E20" s="17" t="s">
        <v>25</v>
      </c>
      <c r="F20" s="20">
        <v>191.25</v>
      </c>
      <c r="G20" s="97" t="s">
        <v>79</v>
      </c>
    </row>
    <row r="21" spans="1:8">
      <c r="A21" s="116" t="s">
        <v>85</v>
      </c>
      <c r="B21" s="115"/>
      <c r="C21" s="103"/>
      <c r="D21" s="117" t="s">
        <v>111</v>
      </c>
      <c r="E21" s="64"/>
      <c r="F21" s="65"/>
      <c r="G21" s="97"/>
    </row>
    <row r="22" spans="1:8" ht="22.5">
      <c r="A22" s="28" t="s">
        <v>86</v>
      </c>
      <c r="B22" s="114" t="s">
        <v>112</v>
      </c>
      <c r="C22" s="18" t="s">
        <v>22</v>
      </c>
      <c r="D22" s="36" t="s">
        <v>113</v>
      </c>
      <c r="E22" s="17" t="s">
        <v>82</v>
      </c>
      <c r="F22" s="20">
        <v>12</v>
      </c>
      <c r="G22" s="17" t="s">
        <v>146</v>
      </c>
      <c r="H22" s="20"/>
    </row>
    <row r="23" spans="1:8">
      <c r="A23" s="28" t="s">
        <v>133</v>
      </c>
      <c r="B23" s="114" t="s">
        <v>114</v>
      </c>
      <c r="C23" s="18" t="s">
        <v>22</v>
      </c>
      <c r="D23" s="36" t="s">
        <v>115</v>
      </c>
      <c r="E23" s="17" t="s">
        <v>82</v>
      </c>
      <c r="F23" s="20">
        <v>24</v>
      </c>
      <c r="G23" s="17" t="s">
        <v>147</v>
      </c>
      <c r="H23" s="20"/>
    </row>
    <row r="24" spans="1:8">
      <c r="A24" s="28" t="s">
        <v>136</v>
      </c>
      <c r="B24" s="114" t="s">
        <v>103</v>
      </c>
      <c r="C24" s="18" t="s">
        <v>22</v>
      </c>
      <c r="D24" s="36" t="s">
        <v>104</v>
      </c>
      <c r="E24" s="17" t="s">
        <v>35</v>
      </c>
      <c r="F24" s="20">
        <v>63</v>
      </c>
      <c r="G24" s="17" t="s">
        <v>145</v>
      </c>
      <c r="H24" s="20"/>
    </row>
    <row r="25" spans="1:8" ht="22.5">
      <c r="A25" s="28" t="s">
        <v>135</v>
      </c>
      <c r="B25" s="114" t="s">
        <v>116</v>
      </c>
      <c r="C25" s="18" t="s">
        <v>22</v>
      </c>
      <c r="D25" s="36" t="s">
        <v>117</v>
      </c>
      <c r="E25" s="17" t="s">
        <v>82</v>
      </c>
      <c r="F25" s="20">
        <v>96</v>
      </c>
      <c r="G25" s="17" t="s">
        <v>148</v>
      </c>
      <c r="H25" s="20"/>
    </row>
    <row r="26" spans="1:8">
      <c r="A26" s="28" t="s">
        <v>138</v>
      </c>
      <c r="B26" s="41" t="s">
        <v>118</v>
      </c>
      <c r="C26" s="18" t="s">
        <v>22</v>
      </c>
      <c r="D26" s="36" t="s">
        <v>119</v>
      </c>
      <c r="E26" s="17" t="s">
        <v>82</v>
      </c>
      <c r="F26" s="20">
        <v>48</v>
      </c>
      <c r="G26" s="17" t="s">
        <v>149</v>
      </c>
      <c r="H26" s="20"/>
    </row>
    <row r="27" spans="1:8" ht="22.5">
      <c r="A27" s="28" t="s">
        <v>134</v>
      </c>
      <c r="B27" s="114" t="s">
        <v>92</v>
      </c>
      <c r="C27" s="18" t="s">
        <v>22</v>
      </c>
      <c r="D27" s="36" t="s">
        <v>93</v>
      </c>
      <c r="E27" s="17" t="s">
        <v>35</v>
      </c>
      <c r="F27" s="20">
        <v>133</v>
      </c>
      <c r="G27" s="17" t="s">
        <v>152</v>
      </c>
      <c r="H27" s="20"/>
    </row>
    <row r="28" spans="1:8" ht="22.5">
      <c r="A28" s="28" t="s">
        <v>137</v>
      </c>
      <c r="B28" s="41" t="s">
        <v>120</v>
      </c>
      <c r="C28" s="18" t="s">
        <v>22</v>
      </c>
      <c r="D28" s="36" t="s">
        <v>121</v>
      </c>
      <c r="E28" s="17" t="s">
        <v>82</v>
      </c>
      <c r="F28" s="20">
        <v>2</v>
      </c>
      <c r="G28" s="17" t="s">
        <v>150</v>
      </c>
      <c r="H28" s="20"/>
    </row>
    <row r="29" spans="1:8" ht="22.5">
      <c r="A29" s="28" t="s">
        <v>139</v>
      </c>
      <c r="B29" s="41" t="s">
        <v>122</v>
      </c>
      <c r="C29" s="18" t="s">
        <v>22</v>
      </c>
      <c r="D29" s="36" t="s">
        <v>123</v>
      </c>
      <c r="E29" s="17" t="s">
        <v>82</v>
      </c>
      <c r="F29" s="20">
        <v>12</v>
      </c>
      <c r="G29" s="17" t="s">
        <v>146</v>
      </c>
      <c r="H29" s="20"/>
    </row>
    <row r="30" spans="1:8">
      <c r="A30" s="28" t="s">
        <v>132</v>
      </c>
      <c r="B30" s="114" t="s">
        <v>124</v>
      </c>
      <c r="C30" s="18" t="s">
        <v>22</v>
      </c>
      <c r="D30" s="36" t="s">
        <v>125</v>
      </c>
      <c r="E30" s="17" t="s">
        <v>82</v>
      </c>
      <c r="F30" s="20">
        <v>2</v>
      </c>
      <c r="G30" s="17" t="s">
        <v>150</v>
      </c>
      <c r="H30" s="20"/>
    </row>
    <row r="31" spans="1:8">
      <c r="A31" s="28" t="s">
        <v>140</v>
      </c>
      <c r="B31" s="41" t="s">
        <v>126</v>
      </c>
      <c r="C31" s="18" t="s">
        <v>22</v>
      </c>
      <c r="D31" s="36" t="s">
        <v>127</v>
      </c>
      <c r="E31" s="17" t="s">
        <v>82</v>
      </c>
      <c r="F31" s="20">
        <v>1</v>
      </c>
      <c r="G31" s="17" t="s">
        <v>151</v>
      </c>
      <c r="H31" s="20"/>
    </row>
    <row r="32" spans="1:8" ht="22.5">
      <c r="A32" s="28" t="s">
        <v>141</v>
      </c>
      <c r="B32" s="41" t="s">
        <v>128</v>
      </c>
      <c r="C32" s="18" t="s">
        <v>22</v>
      </c>
      <c r="D32" s="36" t="s">
        <v>129</v>
      </c>
      <c r="E32" s="17" t="s">
        <v>82</v>
      </c>
      <c r="F32" s="20">
        <v>1</v>
      </c>
      <c r="G32" s="17" t="s">
        <v>151</v>
      </c>
      <c r="H32" s="20"/>
    </row>
    <row r="33" spans="1:7">
      <c r="A33" s="28" t="s">
        <v>142</v>
      </c>
      <c r="B33" s="41" t="s">
        <v>130</v>
      </c>
      <c r="C33" s="18" t="s">
        <v>22</v>
      </c>
      <c r="D33" s="36" t="s">
        <v>131</v>
      </c>
      <c r="E33" s="17" t="s">
        <v>82</v>
      </c>
      <c r="F33" s="20">
        <v>1</v>
      </c>
      <c r="G33" s="97" t="s">
        <v>151</v>
      </c>
    </row>
    <row r="34" spans="1:7">
      <c r="A34" s="29" t="s">
        <v>144</v>
      </c>
      <c r="B34" s="103"/>
      <c r="C34" s="106"/>
      <c r="D34" s="105" t="s">
        <v>36</v>
      </c>
      <c r="E34" s="107"/>
      <c r="F34" s="65"/>
      <c r="G34" s="104"/>
    </row>
    <row r="35" spans="1:7">
      <c r="A35" s="28" t="s">
        <v>143</v>
      </c>
      <c r="B35" s="28" t="s">
        <v>57</v>
      </c>
      <c r="C35" s="18" t="s">
        <v>22</v>
      </c>
      <c r="D35" s="42" t="s">
        <v>37</v>
      </c>
      <c r="E35" s="38" t="s">
        <v>74</v>
      </c>
      <c r="F35" s="20">
        <v>164.93</v>
      </c>
      <c r="G35" s="94" t="s">
        <v>160</v>
      </c>
    </row>
    <row r="36" spans="1:7">
      <c r="A36" s="142" t="s">
        <v>87</v>
      </c>
      <c r="B36" s="143"/>
      <c r="C36" s="143"/>
      <c r="D36" s="143"/>
      <c r="E36" s="143"/>
      <c r="F36" s="143"/>
      <c r="G36" s="144"/>
    </row>
    <row r="37" spans="1:7">
      <c r="A37" s="145" t="s">
        <v>75</v>
      </c>
      <c r="B37" s="140"/>
      <c r="C37" s="140"/>
      <c r="D37" s="140"/>
      <c r="E37" s="140"/>
      <c r="F37" s="140"/>
      <c r="G37" s="146"/>
    </row>
    <row r="38" spans="1:7">
      <c r="A38" s="147" t="s">
        <v>77</v>
      </c>
      <c r="B38" s="148"/>
      <c r="C38" s="148"/>
      <c r="D38" s="148"/>
      <c r="E38" s="148"/>
      <c r="F38" s="148"/>
      <c r="G38" s="149"/>
    </row>
    <row r="39" spans="1:7">
      <c r="A39" s="150"/>
      <c r="B39" s="151"/>
      <c r="C39" s="151"/>
      <c r="D39" s="151"/>
      <c r="E39" s="151"/>
      <c r="F39" s="151"/>
      <c r="G39" s="152"/>
    </row>
    <row r="40" spans="1:7">
      <c r="A40" s="140"/>
      <c r="B40" s="140"/>
      <c r="C40" s="140"/>
      <c r="D40" s="140"/>
      <c r="E40" s="140"/>
      <c r="F40" s="140"/>
      <c r="G40" s="140"/>
    </row>
  </sheetData>
  <mergeCells count="6">
    <mergeCell ref="A40:G40"/>
    <mergeCell ref="A1:G2"/>
    <mergeCell ref="A36:G36"/>
    <mergeCell ref="A37:G37"/>
    <mergeCell ref="A38:G38"/>
    <mergeCell ref="A39:G3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Leonardo</cp:lastModifiedBy>
  <dcterms:created xsi:type="dcterms:W3CDTF">2019-03-07T13:13:34Z</dcterms:created>
  <dcterms:modified xsi:type="dcterms:W3CDTF">2020-06-17T10:20:13Z</dcterms:modified>
</cp:coreProperties>
</file>